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461011\Desktop\"/>
    </mc:Choice>
  </mc:AlternateContent>
  <xr:revisionPtr revIDLastSave="0" documentId="8_{A66F344D-BC45-4543-8A21-9243BA46A704}" xr6:coauthVersionLast="45" xr6:coauthVersionMax="45" xr10:uidLastSave="{00000000-0000-0000-0000-000000000000}"/>
  <workbookProtection workbookAlgorithmName="SHA-512" workbookHashValue="LI37S2fYnbOhHvZfqQx5Unv2ExxPdSyAiMphbYz0k0k0l889kskdcRD+uj2pkBaDNMIV5SnGttsjR03+SAX3nQ==" workbookSaltValue="50qtG/Q2Nki22lp3edIdEA==" workbookSpinCount="100000" lockStructure="1"/>
  <bookViews>
    <workbookView showSheetTabs="0" xWindow="-120" yWindow="-120" windowWidth="29040" windowHeight="15840" xr2:uid="{00000000-000D-0000-FFFF-FFFF00000000}"/>
  </bookViews>
  <sheets>
    <sheet name="Simulador2" sheetId="7" r:id="rId1"/>
    <sheet name="Curvas por Estrato 96 bloques" sheetId="1" state="hidden" r:id="rId2"/>
    <sheet name="Classes e estratos " sheetId="2" state="hidden" r:id="rId3"/>
    <sheet name="Simulador" sheetId="4" state="hidden" r:id="rId4"/>
    <sheet name="Plan1" sheetId="3" state="hidden" r:id="rId5"/>
  </sheets>
  <definedNames>
    <definedName name="BaixaRenda">"Imagem 10"</definedName>
    <definedName name="BR">INDIRECT(Figuras,#REF!)</definedName>
    <definedName name="Com">INDIRECT(Figuras,#REF!)</definedName>
    <definedName name="Comercial">"Imagem 11"</definedName>
    <definedName name="Figuras">#REF!</definedName>
    <definedName name="Ind">INDIRECT(Figuras,#REF!)</definedName>
    <definedName name="Industrial">"Imagem 13"</definedName>
    <definedName name="InicioTabla" localSheetId="1">'Curvas por Estrato 96 bloques'!$B$3</definedName>
    <definedName name="PP">"Imagem 12"</definedName>
    <definedName name="PPIP">INDIRECT(Figuras,#REF!)</definedName>
    <definedName name="Res">INDIRECT(Figuras,#REF!)</definedName>
    <definedName name="Residencial">"Imagem 9"</definedName>
    <definedName name="RR">INDIRECT(Figuras,#REF!)</definedName>
    <definedName name="Rural">"Imagem 8"</definedName>
    <definedName name="Z_D00A03F7_A537_475E_B37A_83CFB7A24E47_.wvu.Cols" localSheetId="4" hidden="1">Plan1!$I:$R,Plan1!$AA:$AA</definedName>
    <definedName name="Z_D00A03F7_A537_475E_B37A_83CFB7A24E47_.wvu.Cols" localSheetId="0" hidden="1">Simulador2!$S:$XFD</definedName>
    <definedName name="Z_D00A03F7_A537_475E_B37A_83CFB7A24E47_.wvu.Rows" localSheetId="3" hidden="1">Simulador!$44:$1048576</definedName>
    <definedName name="Z_D00A03F7_A537_475E_B37A_83CFB7A24E47_.wvu.Rows" localSheetId="0" hidden="1">Simulador2!$44:$1048576</definedName>
  </definedNames>
  <calcPr calcId="191029"/>
  <customWorkbookViews>
    <customWorkbookView name="Iberdrola S.A. - Modo de exibição pessoal" guid="{D00A03F7-A537-475E-B37A-83CFB7A24E47}" mergeInterval="0" personalView="1" maximized="1" showSheetTabs="0" xWindow="-8" yWindow="-8" windowWidth="1376" windowHeight="744" activeSheetId="7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4" l="1"/>
  <c r="C6" i="4" l="1"/>
  <c r="F11" i="4"/>
  <c r="F8" i="4"/>
  <c r="E6" i="4"/>
  <c r="X5" i="3" l="1"/>
  <c r="X6" i="3"/>
  <c r="X7" i="3"/>
  <c r="X8" i="3"/>
  <c r="X9" i="3"/>
  <c r="X10" i="3"/>
  <c r="X11" i="3"/>
  <c r="X12" i="3"/>
  <c r="X13" i="3"/>
  <c r="X14" i="3"/>
  <c r="X15" i="3"/>
  <c r="X16" i="3"/>
  <c r="DB91" i="1" l="1"/>
  <c r="DA91" i="1"/>
  <c r="CZ91" i="1"/>
  <c r="DB88" i="1"/>
  <c r="DA88" i="1"/>
  <c r="CZ88" i="1"/>
  <c r="DB85" i="1"/>
  <c r="DA85" i="1"/>
  <c r="CZ85" i="1"/>
  <c r="DB82" i="1"/>
  <c r="DA82" i="1"/>
  <c r="CZ82" i="1"/>
  <c r="DB79" i="1"/>
  <c r="DA79" i="1"/>
  <c r="CZ79" i="1"/>
  <c r="DB76" i="1"/>
  <c r="DA76" i="1"/>
  <c r="CZ76" i="1"/>
  <c r="DB73" i="1"/>
  <c r="DA73" i="1"/>
  <c r="CZ73" i="1"/>
  <c r="DB70" i="1"/>
  <c r="DA70" i="1"/>
  <c r="CZ70" i="1"/>
  <c r="DB67" i="1"/>
  <c r="DA67" i="1"/>
  <c r="CZ67" i="1"/>
  <c r="DB49" i="1"/>
  <c r="DA49" i="1"/>
  <c r="CZ49" i="1"/>
  <c r="DB46" i="1"/>
  <c r="DA46" i="1"/>
  <c r="CZ46" i="1"/>
  <c r="DB43" i="1"/>
  <c r="DA43" i="1"/>
  <c r="CZ43" i="1"/>
  <c r="DB40" i="1"/>
  <c r="DA40" i="1"/>
  <c r="CZ40" i="1"/>
  <c r="DB37" i="1"/>
  <c r="DA37" i="1"/>
  <c r="CZ37" i="1"/>
  <c r="DB34" i="1"/>
  <c r="DA34" i="1"/>
  <c r="CZ34" i="1"/>
  <c r="DB31" i="1"/>
  <c r="DA31" i="1"/>
  <c r="CZ31" i="1"/>
  <c r="DC28" i="1"/>
  <c r="DA28" i="1"/>
  <c r="DC67" i="1"/>
  <c r="DB28" i="1"/>
  <c r="DB29" i="1" s="1"/>
  <c r="CZ28" i="1"/>
  <c r="DA29" i="1" l="1"/>
  <c r="CZ29" i="1"/>
  <c r="S2" i="4"/>
  <c r="DG69" i="1"/>
  <c r="DF69" i="1"/>
  <c r="DE69" i="1"/>
  <c r="DG68" i="1"/>
  <c r="DF68" i="1"/>
  <c r="DE68" i="1"/>
  <c r="EF67" i="1"/>
  <c r="DG67" i="1"/>
  <c r="DF67" i="1"/>
  <c r="DE67" i="1"/>
  <c r="R13" i="4"/>
  <c r="Q26" i="4"/>
  <c r="D20" i="7" s="1"/>
  <c r="S3" i="4" l="1"/>
  <c r="R18" i="4" l="1"/>
  <c r="DG84" i="1"/>
  <c r="DF84" i="1"/>
  <c r="DE84" i="1"/>
  <c r="DG83" i="1"/>
  <c r="DF83" i="1"/>
  <c r="DE83" i="1"/>
  <c r="DG82" i="1"/>
  <c r="DF82" i="1"/>
  <c r="DE82" i="1"/>
  <c r="DG72" i="1"/>
  <c r="DF72" i="1"/>
  <c r="DE72" i="1"/>
  <c r="DG71" i="1"/>
  <c r="DF71" i="1"/>
  <c r="DE71" i="1"/>
  <c r="DG70" i="1"/>
  <c r="DF70" i="1"/>
  <c r="DE70" i="1"/>
  <c r="DG75" i="1"/>
  <c r="DF75" i="1"/>
  <c r="DE75" i="1"/>
  <c r="DG74" i="1"/>
  <c r="DF74" i="1"/>
  <c r="DE74" i="1"/>
  <c r="EF73" i="1"/>
  <c r="DG73" i="1"/>
  <c r="DF73" i="1"/>
  <c r="DE73" i="1"/>
  <c r="DG30" i="1"/>
  <c r="DF30" i="1"/>
  <c r="DE30" i="1"/>
  <c r="DG29" i="1"/>
  <c r="DF29" i="1"/>
  <c r="DE29" i="1"/>
  <c r="DG28" i="1"/>
  <c r="DF28" i="1"/>
  <c r="DE28" i="1"/>
  <c r="EF70" i="1" l="1"/>
  <c r="DB68" i="1" l="1"/>
  <c r="G8" i="3" s="1"/>
  <c r="T15" i="4" s="1"/>
  <c r="DB71" i="1"/>
  <c r="G9" i="3" s="1"/>
  <c r="DB74" i="1"/>
  <c r="G10" i="3" s="1"/>
  <c r="G12" i="4"/>
  <c r="G8" i="4"/>
  <c r="DA68" i="1" l="1"/>
  <c r="F8" i="3" s="1"/>
  <c r="S15" i="4" s="1"/>
  <c r="CZ68" i="1"/>
  <c r="E8" i="3" s="1"/>
  <c r="R15" i="4" s="1"/>
  <c r="DA71" i="1"/>
  <c r="F9" i="3" s="1"/>
  <c r="CZ71" i="1"/>
  <c r="DA74" i="1"/>
  <c r="F10" i="3" s="1"/>
  <c r="CZ74" i="1"/>
  <c r="M27" i="4"/>
  <c r="U15" i="4" l="1"/>
  <c r="DC76" i="1"/>
  <c r="E9" i="3"/>
  <c r="E10" i="3"/>
  <c r="DE31" i="1" l="1"/>
  <c r="DF31" i="1"/>
  <c r="DG31" i="1"/>
  <c r="DE32" i="1"/>
  <c r="DF32" i="1"/>
  <c r="DG32" i="1"/>
  <c r="DE33" i="1"/>
  <c r="DF33" i="1"/>
  <c r="DG33" i="1"/>
  <c r="DE34" i="1"/>
  <c r="DF34" i="1"/>
  <c r="DG34" i="1"/>
  <c r="DE35" i="1"/>
  <c r="DF35" i="1"/>
  <c r="DG35" i="1"/>
  <c r="DE36" i="1"/>
  <c r="DF36" i="1"/>
  <c r="DG36" i="1"/>
  <c r="DE37" i="1"/>
  <c r="DF37" i="1"/>
  <c r="DG37" i="1"/>
  <c r="DE38" i="1"/>
  <c r="DF38" i="1"/>
  <c r="DG38" i="1"/>
  <c r="DE39" i="1"/>
  <c r="DF39" i="1"/>
  <c r="DG39" i="1"/>
  <c r="DE40" i="1"/>
  <c r="DF40" i="1"/>
  <c r="DG40" i="1"/>
  <c r="DE41" i="1"/>
  <c r="DF41" i="1"/>
  <c r="DG41" i="1"/>
  <c r="DE42" i="1"/>
  <c r="DF42" i="1"/>
  <c r="DG42" i="1"/>
  <c r="DE43" i="1"/>
  <c r="DF43" i="1"/>
  <c r="DG43" i="1"/>
  <c r="DE44" i="1"/>
  <c r="DF44" i="1"/>
  <c r="DG44" i="1"/>
  <c r="DE45" i="1"/>
  <c r="DF45" i="1"/>
  <c r="DG45" i="1"/>
  <c r="DE46" i="1"/>
  <c r="DF46" i="1"/>
  <c r="DG46" i="1"/>
  <c r="DE47" i="1"/>
  <c r="DF47" i="1"/>
  <c r="DG47" i="1"/>
  <c r="DE48" i="1"/>
  <c r="DF48" i="1"/>
  <c r="DG48" i="1"/>
  <c r="DE49" i="1"/>
  <c r="DF49" i="1"/>
  <c r="DG49" i="1"/>
  <c r="DE50" i="1"/>
  <c r="DF50" i="1"/>
  <c r="DG50" i="1"/>
  <c r="DE77" i="1"/>
  <c r="DF77" i="1"/>
  <c r="DG77" i="1"/>
  <c r="DE78" i="1"/>
  <c r="DF78" i="1"/>
  <c r="DG78" i="1"/>
  <c r="DE79" i="1"/>
  <c r="DF79" i="1"/>
  <c r="DG79" i="1"/>
  <c r="DE80" i="1"/>
  <c r="DF80" i="1"/>
  <c r="DG80" i="1"/>
  <c r="DE81" i="1"/>
  <c r="DF81" i="1"/>
  <c r="DG81" i="1"/>
  <c r="DE85" i="1"/>
  <c r="DF85" i="1"/>
  <c r="DG85" i="1"/>
  <c r="DE86" i="1"/>
  <c r="DF86" i="1"/>
  <c r="DG86" i="1"/>
  <c r="DE87" i="1"/>
  <c r="DF87" i="1"/>
  <c r="DG87" i="1"/>
  <c r="DE88" i="1"/>
  <c r="DF88" i="1"/>
  <c r="DG88" i="1"/>
  <c r="DE89" i="1"/>
  <c r="DF89" i="1"/>
  <c r="DG89" i="1"/>
  <c r="DE90" i="1"/>
  <c r="DF90" i="1"/>
  <c r="DG90" i="1"/>
  <c r="DE91" i="1"/>
  <c r="DF91" i="1"/>
  <c r="DG91" i="1"/>
  <c r="DE92" i="1"/>
  <c r="DF92" i="1"/>
  <c r="DG92" i="1"/>
  <c r="DF76" i="1"/>
  <c r="DG76" i="1"/>
  <c r="DE76" i="1"/>
  <c r="R23" i="4" l="1"/>
  <c r="Q12" i="3"/>
  <c r="R19" i="4"/>
  <c r="J27" i="7" s="1"/>
  <c r="EF76" i="1"/>
  <c r="R24" i="4"/>
  <c r="Z24" i="4"/>
  <c r="V24" i="4"/>
  <c r="AJ24" i="4"/>
  <c r="T24" i="4"/>
  <c r="Y23" i="4"/>
  <c r="AK24" i="4"/>
  <c r="AC24" i="4"/>
  <c r="U24" i="4"/>
  <c r="AK23" i="4"/>
  <c r="AA23" i="4"/>
  <c r="Z23" i="4"/>
  <c r="AO23" i="4"/>
  <c r="AD23" i="4"/>
  <c r="AD24" i="4"/>
  <c r="AN24" i="4"/>
  <c r="AF23" i="4"/>
  <c r="AE24" i="4"/>
  <c r="AM23" i="4"/>
  <c r="AB23" i="4"/>
  <c r="AL23" i="4"/>
  <c r="S23" i="4"/>
  <c r="AF24" i="4"/>
  <c r="AN23" i="4"/>
  <c r="U23" i="4"/>
  <c r="AI24" i="4"/>
  <c r="AA24" i="4"/>
  <c r="S24" i="4"/>
  <c r="AI23" i="4"/>
  <c r="W23" i="4"/>
  <c r="X23" i="4"/>
  <c r="AH23" i="4"/>
  <c r="AL24" i="4"/>
  <c r="AC23" i="4"/>
  <c r="AB24" i="4"/>
  <c r="AJ23" i="4"/>
  <c r="AO24" i="4"/>
  <c r="AG24" i="4"/>
  <c r="Y24" i="4"/>
  <c r="AG23" i="4"/>
  <c r="V23" i="4"/>
  <c r="AH24" i="4"/>
  <c r="X24" i="4"/>
  <c r="AM24" i="4"/>
  <c r="W24" i="4"/>
  <c r="AE23" i="4"/>
  <c r="T23" i="4"/>
  <c r="P3" i="3"/>
  <c r="O3" i="3"/>
  <c r="DB41" i="1" l="1"/>
  <c r="G17" i="3" s="1"/>
  <c r="DB44" i="1"/>
  <c r="G18" i="3" s="1"/>
  <c r="DB50" i="1"/>
  <c r="G20" i="3" s="1"/>
  <c r="DB38" i="1" l="1"/>
  <c r="G24" i="3" s="1"/>
  <c r="DB32" i="1"/>
  <c r="G22" i="3" s="1"/>
  <c r="N20" i="4" s="1"/>
  <c r="DB89" i="1"/>
  <c r="G15" i="3" s="1"/>
  <c r="CZ32" i="1"/>
  <c r="E22" i="3" s="1"/>
  <c r="CZ83" i="1"/>
  <c r="E13" i="3" s="1"/>
  <c r="G21" i="3"/>
  <c r="DB86" i="1"/>
  <c r="G14" i="3" s="1"/>
  <c r="DB80" i="1"/>
  <c r="G12" i="3" s="1"/>
  <c r="CZ92" i="1"/>
  <c r="E16" i="3" s="1"/>
  <c r="CZ50" i="1"/>
  <c r="E20" i="3" s="1"/>
  <c r="CZ38" i="1"/>
  <c r="E24" i="3" s="1"/>
  <c r="CZ44" i="1"/>
  <c r="E18" i="3" s="1"/>
  <c r="DA32" i="1"/>
  <c r="F22" i="3" s="1"/>
  <c r="M20" i="4" s="1"/>
  <c r="CZ41" i="1"/>
  <c r="E17" i="3" s="1"/>
  <c r="DA44" i="1"/>
  <c r="F18" i="3" s="1"/>
  <c r="DA50" i="1"/>
  <c r="F20" i="3" s="1"/>
  <c r="DA80" i="1"/>
  <c r="F12" i="3" s="1"/>
  <c r="DB83" i="1"/>
  <c r="G13" i="3" s="1"/>
  <c r="DA89" i="1"/>
  <c r="F15" i="3" s="1"/>
  <c r="DB77" i="1"/>
  <c r="G11" i="3" s="1"/>
  <c r="DB35" i="1"/>
  <c r="G23" i="3" s="1"/>
  <c r="DB47" i="1"/>
  <c r="G19" i="3" s="1"/>
  <c r="DA35" i="1"/>
  <c r="F23" i="3" s="1"/>
  <c r="DA41" i="1"/>
  <c r="F17" i="3" s="1"/>
  <c r="L20" i="4" l="1"/>
  <c r="Q6" i="3"/>
  <c r="F21" i="3"/>
  <c r="DB92" i="1"/>
  <c r="G16" i="3" s="1"/>
  <c r="DA86" i="1"/>
  <c r="F14" i="3" s="1"/>
  <c r="DA38" i="1"/>
  <c r="F24" i="3" s="1"/>
  <c r="CZ89" i="1"/>
  <c r="E15" i="3" s="1"/>
  <c r="DA83" i="1"/>
  <c r="F13" i="3" s="1"/>
  <c r="E21" i="3"/>
  <c r="DA47" i="1"/>
  <c r="F19" i="3" s="1"/>
  <c r="CZ80" i="1"/>
  <c r="E12" i="3" s="1"/>
  <c r="CZ86" i="1"/>
  <c r="E14" i="3" s="1"/>
  <c r="DA92" i="1"/>
  <c r="F16" i="3" s="1"/>
  <c r="CZ35" i="1"/>
  <c r="E23" i="3" s="1"/>
  <c r="CZ47" i="1"/>
  <c r="E19" i="3" s="1"/>
  <c r="CZ77" i="1"/>
  <c r="E11" i="3" s="1"/>
  <c r="DA77" i="1"/>
  <c r="F11" i="3" s="1"/>
  <c r="O6" i="3" l="1"/>
  <c r="P6" i="3"/>
  <c r="T18" i="4" l="1"/>
  <c r="S19" i="4"/>
  <c r="S20" i="4"/>
  <c r="U16" i="4"/>
  <c r="S18" i="4" l="1"/>
  <c r="Q30" i="4" s="1"/>
  <c r="G29" i="4" s="1"/>
  <c r="M27" i="7"/>
  <c r="J30" i="7"/>
  <c r="U18" i="4"/>
  <c r="J29" i="7" s="1"/>
  <c r="M30" i="4"/>
  <c r="M31" i="4" s="1"/>
</calcChain>
</file>

<file path=xl/sharedStrings.xml><?xml version="1.0" encoding="utf-8"?>
<sst xmlns="http://schemas.openxmlformats.org/spreadsheetml/2006/main" count="1632" uniqueCount="191">
  <si>
    <t>Classe</t>
  </si>
  <si>
    <t>estrato_final</t>
  </si>
  <si>
    <t>Dia_Sem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</si>
  <si>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</si>
  <si>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</si>
  <si>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</si>
  <si>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</si>
  <si>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</si>
  <si>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</si>
  <si>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</si>
  <si>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</si>
  <si>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</si>
  <si>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</si>
  <si>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</si>
  <si>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</si>
  <si>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</si>
  <si>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</si>
  <si>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</si>
  <si>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</si>
  <si>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</si>
  <si>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</si>
  <si>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</si>
  <si>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</si>
  <si>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</si>
  <si>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</si>
  <si>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</si>
  <si>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</si>
  <si>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</si>
  <si>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</si>
  <si>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</si>
  <si>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</si>
  <si>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</si>
  <si>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</si>
  <si>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</si>
  <si>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</si>
  <si>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</si>
  <si>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</si>
  <si>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</si>
  <si>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</si>
  <si>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</si>
  <si>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</si>
  <si>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</si>
  <si>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</si>
  <si>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</si>
  <si>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</si>
  <si>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</si>
  <si>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</si>
  <si>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</si>
  <si>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</si>
  <si>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</si>
  <si>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</si>
  <si>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</si>
  <si>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</si>
  <si>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</si>
  <si>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</si>
  <si>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</si>
  <si>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</si>
  <si>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</si>
  <si>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</si>
  <si>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</si>
  <si>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</si>
  <si>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</si>
  <si>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</si>
  <si>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</si>
  <si>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</si>
  <si>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</si>
  <si>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</si>
  <si>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</si>
  <si>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</si>
  <si>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</si>
  <si>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</si>
  <si>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</si>
  <si>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</si>
  <si>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</si>
  <si>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</si>
  <si>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</si>
  <si>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</si>
  <si>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</si>
  <si>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</si>
  <si>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</si>
  <si>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</si>
  <si>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</si>
  <si>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</si>
  <si>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</si>
  <si>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</si>
  <si>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</si>
  <si>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</si>
  <si>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</si>
  <si>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</si>
  <si>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</si>
  <si>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</si>
  <si>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</si>
  <si>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</si>
  <si>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</si>
  <si>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</si>
  <si>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</si>
  <si>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</si>
  <si>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</si>
  <si>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</si>
  <si>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Grafico</t>
  </si>
  <si>
    <t>Habil</t>
  </si>
  <si>
    <t>Sabado</t>
  </si>
  <si>
    <t>Domingo</t>
  </si>
  <si>
    <t>A2</t>
  </si>
  <si>
    <t>1</t>
  </si>
  <si>
    <t>A3</t>
  </si>
  <si>
    <t>A3 Geracao</t>
  </si>
  <si>
    <t>A4</t>
  </si>
  <si>
    <t>2</t>
  </si>
  <si>
    <t>3</t>
  </si>
  <si>
    <t>4</t>
  </si>
  <si>
    <t>5</t>
  </si>
  <si>
    <t>Comercial</t>
  </si>
  <si>
    <t>COMERCIAL</t>
  </si>
  <si>
    <t>Industrial</t>
  </si>
  <si>
    <t>IP</t>
  </si>
  <si>
    <t>Publico</t>
  </si>
  <si>
    <t>Residencial</t>
  </si>
  <si>
    <t>RURAL</t>
  </si>
  <si>
    <t>Rural</t>
  </si>
  <si>
    <t>Curvas por estrato campanha unidades en kw.</t>
  </si>
  <si>
    <t>N</t>
  </si>
  <si>
    <t>Estrato</t>
  </si>
  <si>
    <t>0 a 50 kW</t>
  </si>
  <si>
    <t>50 a 150 kW</t>
  </si>
  <si>
    <t>150 a 300 kW</t>
  </si>
  <si>
    <t>300 a 800 kW</t>
  </si>
  <si>
    <t>&gt; 800 kW</t>
  </si>
  <si>
    <t>B1</t>
  </si>
  <si>
    <t>221 a 500 kWh</t>
  </si>
  <si>
    <t>501 a 1000 kWh</t>
  </si>
  <si>
    <t>&gt; 1000 kWh</t>
  </si>
  <si>
    <t>B2</t>
  </si>
  <si>
    <t>0 a 300 kWh</t>
  </si>
  <si>
    <t>301 a 1000 kWh</t>
  </si>
  <si>
    <t>1000 a 5000 kWh</t>
  </si>
  <si>
    <t>&gt; 5000 kWh</t>
  </si>
  <si>
    <t>B3 - Ind</t>
  </si>
  <si>
    <t>0 a 1000 kWh</t>
  </si>
  <si>
    <t>1000 a 3000 kWh</t>
  </si>
  <si>
    <t>3000 a 7000 kWh</t>
  </si>
  <si>
    <t>&gt; 7000 kWh</t>
  </si>
  <si>
    <t>B3 - Outros</t>
  </si>
  <si>
    <t>0 a 500 kWh</t>
  </si>
  <si>
    <t>500 a 2000 kWh</t>
  </si>
  <si>
    <t>2000 a 5000 kWh</t>
  </si>
  <si>
    <t>SERVIÇO PUBLICO</t>
  </si>
  <si>
    <t>0-2000</t>
  </si>
  <si>
    <t>2000-5000</t>
  </si>
  <si>
    <t>5000-10000</t>
  </si>
  <si>
    <t>&gt;10000</t>
  </si>
  <si>
    <t>Classe ANEEL</t>
  </si>
  <si>
    <t xml:space="preserve">Classe </t>
  </si>
  <si>
    <t>Classes e Estratos definidos pela ANEEL</t>
  </si>
  <si>
    <t>0 a 100 kWh</t>
  </si>
  <si>
    <t>100 a 220 kWh</t>
  </si>
  <si>
    <t>-</t>
  </si>
  <si>
    <t>Ponta</t>
  </si>
  <si>
    <t>FP</t>
  </si>
  <si>
    <t>Int</t>
  </si>
  <si>
    <t>TARIFA</t>
  </si>
  <si>
    <t>CLASSE</t>
  </si>
  <si>
    <t>TIPO</t>
  </si>
  <si>
    <t>TUSD</t>
  </si>
  <si>
    <t>TE</t>
  </si>
  <si>
    <t>TUSD + TE</t>
  </si>
  <si>
    <t>BRANCA</t>
  </si>
  <si>
    <t>PONTA</t>
  </si>
  <si>
    <t>B3</t>
  </si>
  <si>
    <t>CONV</t>
  </si>
  <si>
    <t>SIMULADOR DE TARIFA BRANCA</t>
  </si>
  <si>
    <t>Consumo</t>
  </si>
  <si>
    <t>Iluminação Pública</t>
  </si>
  <si>
    <t>Residencial Baixa Renda</t>
  </si>
  <si>
    <t>Conv</t>
  </si>
  <si>
    <t>diferença</t>
  </si>
  <si>
    <t>Dia útil</t>
  </si>
  <si>
    <t>Sab./Dom./Feriado</t>
  </si>
  <si>
    <t>kW/h</t>
  </si>
  <si>
    <t>Intermediário</t>
  </si>
  <si>
    <t>Fora Ponta</t>
  </si>
  <si>
    <t>INTermediário</t>
  </si>
  <si>
    <r>
      <t xml:space="preserve">% de Redução no horário Intermediário(16:30 às 17:30 e 20:30 às 21:30) 
</t>
    </r>
    <r>
      <rPr>
        <b/>
        <sz val="9"/>
        <color rgb="FFFF0000"/>
        <rFont val="Calibri"/>
        <family val="2"/>
        <scheme val="minor"/>
      </rPr>
      <t>No horário de verão das 17:30 às 18:30 e 21:30 às 22:30</t>
    </r>
  </si>
  <si>
    <r>
      <t xml:space="preserve">% de Redução no horário de Ponta (17:30 às 20:30) 
</t>
    </r>
    <r>
      <rPr>
        <b/>
        <sz val="9"/>
        <color rgb="FFFF0000"/>
        <rFont val="Calibri"/>
        <family val="2"/>
        <scheme val="minor"/>
      </rPr>
      <t>No horário de verão das 18:30 às 21:30</t>
    </r>
  </si>
  <si>
    <t>Qde de banhos</t>
  </si>
  <si>
    <t>UF</t>
  </si>
  <si>
    <t>SP</t>
  </si>
  <si>
    <t>MS</t>
  </si>
  <si>
    <t>*No horário de verão o horário de ponta ocorre das 18:30 às 21:30 e o intermediário das 17:30 às 18:30 e 21:30 às 22:30.
**Aliquota PIS/COFINS calculado pela média dos ultimos meses.</t>
  </si>
  <si>
    <t>*Valor com impostos</t>
  </si>
  <si>
    <t>Banho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</si>
</sst>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0.000%"/>
    <numFmt numFmtId="165" formatCode="0.0000"/>
    <numFmt numFmtId="166" formatCode="_(* #,##0.00_);_(* \(#,##0.00\);_(* &quot;-&quot;??_);_(@_)"/>
    <numFmt numFmtId="167" formatCode="0.0%"/>
    <numFmt numFmtId="168" formatCode="_(* #,##0.00000_);_(* \(#,##0.00000\);_(* &quot;-&quot;??_);_(@_)"/>
    <numFmt numFmtId="169" formatCode="#,##0.00000_ ;[Red]\-#,##0.00000\ "/>
    <numFmt numFmtId="170" formatCode="&quot;R$&quot;\ #,##0.00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56759E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3"/>
      <color theme="1"/>
      <name val="Arial"/>
      <family val="2"/>
    </font>
    <font>
      <sz val="9"/>
      <color theme="0"/>
      <name val="Calibri"/>
      <family val="2"/>
      <scheme val="minor"/>
    </font>
    <font>
      <i/>
      <sz val="12"/>
      <color rgb="FFFFC00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9" tint="0.39997558519241921"/>
      <name val="Arial"/>
      <family val="2"/>
    </font>
    <font>
      <b/>
      <sz val="14"/>
      <color theme="0"/>
      <name val="Arial"/>
      <family val="2"/>
    </font>
    <font>
      <b/>
      <sz val="12"/>
      <color rgb="FFFFC00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56759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0" applyFont="1" applyFill="1"/>
    <xf numFmtId="20" fontId="3" fillId="2" borderId="0" xfId="0" applyNumberFormat="1" applyFont="1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5" xfId="0" applyBorder="1"/>
    <xf numFmtId="164" fontId="0" fillId="0" borderId="6" xfId="2" applyNumberFormat="1" applyFont="1" applyFill="1" applyBorder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4" fontId="0" fillId="0" borderId="10" xfId="2" applyNumberFormat="1" applyFont="1" applyFill="1" applyBorder="1" applyAlignment="1">
      <alignment horizontal="center" vertical="center"/>
    </xf>
    <xf numFmtId="164" fontId="0" fillId="0" borderId="10" xfId="2" applyNumberFormat="1" applyFont="1" applyBorder="1"/>
    <xf numFmtId="2" fontId="0" fillId="0" borderId="0" xfId="0" applyNumberFormat="1"/>
    <xf numFmtId="0" fontId="5" fillId="0" borderId="0" xfId="0" applyFont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44" fontId="0" fillId="0" borderId="0" xfId="0" applyNumberFormat="1"/>
    <xf numFmtId="9" fontId="0" fillId="0" borderId="0" xfId="2" applyFont="1"/>
    <xf numFmtId="165" fontId="0" fillId="0" borderId="0" xfId="0" applyNumberForma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2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5" xfId="0" applyBorder="1" applyAlignment="1" applyProtection="1">
      <alignment horizontal="center"/>
      <protection locked="0"/>
    </xf>
    <xf numFmtId="0" fontId="3" fillId="2" borderId="10" xfId="0" applyFont="1" applyFill="1" applyBorder="1"/>
    <xf numFmtId="10" fontId="0" fillId="0" borderId="10" xfId="2" applyNumberFormat="1" applyFont="1" applyBorder="1"/>
    <xf numFmtId="2" fontId="0" fillId="0" borderId="10" xfId="0" applyNumberFormat="1" applyBorder="1"/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167" fontId="0" fillId="0" borderId="0" xfId="2" applyNumberFormat="1" applyFont="1"/>
    <xf numFmtId="168" fontId="10" fillId="4" borderId="10" xfId="3" applyNumberFormat="1" applyFont="1" applyFill="1" applyBorder="1" applyAlignment="1">
      <alignment vertical="center"/>
    </xf>
    <xf numFmtId="169" fontId="10" fillId="4" borderId="14" xfId="3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6" fillId="5" borderId="0" xfId="0" applyFont="1" applyFill="1" applyAlignment="1">
      <alignment vertical="center"/>
    </xf>
    <xf numFmtId="14" fontId="11" fillId="5" borderId="0" xfId="0" applyNumberFormat="1" applyFont="1" applyFill="1" applyAlignment="1">
      <alignment vertical="center"/>
    </xf>
    <xf numFmtId="44" fontId="0" fillId="8" borderId="0" xfId="1" applyFont="1" applyFill="1"/>
    <xf numFmtId="44" fontId="0" fillId="8" borderId="0" xfId="0" applyNumberFormat="1" applyFill="1"/>
    <xf numFmtId="0" fontId="0" fillId="8" borderId="0" xfId="0" applyFill="1"/>
    <xf numFmtId="10" fontId="0" fillId="8" borderId="0" xfId="2" applyNumberFormat="1" applyFont="1" applyFill="1"/>
    <xf numFmtId="0" fontId="0" fillId="9" borderId="0" xfId="0" applyFill="1"/>
    <xf numFmtId="44" fontId="0" fillId="9" borderId="0" xfId="1" applyFont="1" applyFill="1"/>
    <xf numFmtId="0" fontId="0" fillId="10" borderId="0" xfId="0" applyFill="1"/>
    <xf numFmtId="20" fontId="0" fillId="10" borderId="0" xfId="0" applyNumberFormat="1" applyFill="1"/>
    <xf numFmtId="2" fontId="0" fillId="10" borderId="0" xfId="0" applyNumberFormat="1" applyFill="1"/>
    <xf numFmtId="3" fontId="0" fillId="0" borderId="5" xfId="0" applyNumberFormat="1" applyBorder="1" applyAlignment="1" applyProtection="1">
      <alignment horizontal="center" vertical="center"/>
      <protection locked="0"/>
    </xf>
    <xf numFmtId="0" fontId="19" fillId="5" borderId="0" xfId="0" applyFont="1" applyFill="1" applyAlignment="1">
      <alignment horizontal="center"/>
    </xf>
    <xf numFmtId="10" fontId="15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21" fillId="6" borderId="21" xfId="0" applyFont="1" applyFill="1" applyBorder="1" applyAlignment="1" applyProtection="1">
      <alignment horizontal="center" vertical="center"/>
      <protection locked="0"/>
    </xf>
    <xf numFmtId="0" fontId="21" fillId="6" borderId="22" xfId="0" applyFont="1" applyFill="1" applyBorder="1" applyAlignment="1" applyProtection="1">
      <alignment horizontal="center" vertical="center"/>
      <protection locked="0"/>
    </xf>
    <xf numFmtId="0" fontId="21" fillId="6" borderId="2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6" borderId="16" xfId="0" applyFont="1" applyFill="1" applyBorder="1" applyAlignment="1" applyProtection="1">
      <alignment horizontal="center" vertical="center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 applyAlignment="1" applyProtection="1">
      <alignment horizontal="center" vertical="center"/>
      <protection locked="0"/>
    </xf>
    <xf numFmtId="0" fontId="13" fillId="6" borderId="20" xfId="0" applyFont="1" applyFill="1" applyBorder="1" applyAlignment="1" applyProtection="1">
      <alignment horizontal="center" vertical="center"/>
      <protection locked="0"/>
    </xf>
    <xf numFmtId="3" fontId="13" fillId="6" borderId="11" xfId="0" applyNumberFormat="1" applyFont="1" applyFill="1" applyBorder="1" applyAlignment="1" applyProtection="1">
      <alignment horizontal="center" vertical="center"/>
      <protection locked="0"/>
    </xf>
    <xf numFmtId="3" fontId="13" fillId="6" borderId="12" xfId="0" applyNumberFormat="1" applyFont="1" applyFill="1" applyBorder="1" applyAlignment="1" applyProtection="1">
      <alignment horizontal="center" vertical="center"/>
      <protection locked="0"/>
    </xf>
    <xf numFmtId="9" fontId="13" fillId="6" borderId="11" xfId="2" applyFont="1" applyFill="1" applyBorder="1" applyAlignment="1" applyProtection="1">
      <alignment horizontal="center" vertical="center"/>
      <protection locked="0"/>
    </xf>
    <xf numFmtId="9" fontId="13" fillId="6" borderId="12" xfId="2" applyFont="1" applyFill="1" applyBorder="1" applyAlignment="1" applyProtection="1">
      <alignment horizontal="center" vertical="center"/>
      <protection locked="0"/>
    </xf>
    <xf numFmtId="0" fontId="20" fillId="7" borderId="0" xfId="0" applyFont="1" applyFill="1" applyAlignment="1">
      <alignment horizontal="center" vertical="center" wrapText="1"/>
    </xf>
    <xf numFmtId="170" fontId="17" fillId="5" borderId="0" xfId="0" applyNumberFormat="1" applyFont="1" applyFill="1" applyAlignment="1">
      <alignment horizontal="center" vertical="top"/>
    </xf>
    <xf numFmtId="170" fontId="18" fillId="5" borderId="0" xfId="0" applyNumberFormat="1" applyFont="1" applyFill="1" applyAlignment="1">
      <alignment horizontal="center" vertical="top"/>
    </xf>
    <xf numFmtId="0" fontId="2" fillId="0" borderId="0" xfId="0" applyFont="1" applyAlignment="1">
      <alignment horizontal="right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9" fontId="0" fillId="0" borderId="11" xfId="2" applyFont="1" applyBorder="1" applyAlignment="1" applyProtection="1">
      <alignment horizontal="center" vertical="center"/>
      <protection locked="0"/>
    </xf>
    <xf numFmtId="9" fontId="0" fillId="0" borderId="12" xfId="2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Separador de milhares 2" xfId="3" xr:uid="{00000000-0005-0000-0000-000003000000}"/>
  </cellStyles>
  <dxfs count="0"/>
  <tableStyles count="0" defaultTableStyle="TableStyleMedium2" defaultPivotStyle="PivotStyleLight16"/>
  <colors>
    <mruColors>
      <color rgb="FFA9D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>
                <a:solidFill>
                  <a:schemeClr val="bg1"/>
                </a:solidFill>
              </a:defRPr>
            </a:pPr>
            <a:r>
              <a:rPr lang="pt-BR" sz="2000" b="1">
                <a:solidFill>
                  <a:schemeClr val="bg1"/>
                </a:solidFill>
              </a:rPr>
              <a:t>Valor de consumo por posto horário</a:t>
            </a:r>
          </a:p>
        </c:rich>
      </c:tx>
      <c:layout>
        <c:manualLayout>
          <c:xMode val="edge"/>
          <c:yMode val="edge"/>
          <c:x val="0.1497737492115811"/>
          <c:y val="1.93723610635627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279069767441859"/>
          <c:y val="0.19738706648519203"/>
          <c:w val="0.30261429530611"/>
          <c:h val="0.7296677559458602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95-4DCA-A86A-5F605BA6E2C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95-4DCA-A86A-5F605BA6E2C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95-4DCA-A86A-5F605BA6E2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Simulador!$R$14:$T$14</c:f>
              <c:strCache>
                <c:ptCount val="3"/>
                <c:pt idx="0">
                  <c:v>Ponta</c:v>
                </c:pt>
                <c:pt idx="1">
                  <c:v>Intermediário</c:v>
                </c:pt>
                <c:pt idx="2">
                  <c:v>Fora Ponta</c:v>
                </c:pt>
              </c:strCache>
            </c:strRef>
          </c:cat>
          <c:val>
            <c:numRef>
              <c:f>Simulador!$R$15:$T$15</c:f>
              <c:numCache>
                <c:formatCode>_("R$"* #,##0.00_);_("R$"* \(#,##0.00\);_("R$"* "-"??_);_(@_)</c:formatCode>
                <c:ptCount val="3"/>
                <c:pt idx="0">
                  <c:v>0.19673022019695283</c:v>
                </c:pt>
                <c:pt idx="1">
                  <c:v>8.4888937212861032E-2</c:v>
                </c:pt>
                <c:pt idx="2">
                  <c:v>0.45644065922504923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5-4DCA-A86A-5F605BA6E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4"/>
      </c:doughnutChart>
    </c:plotArea>
    <c:legend>
      <c:legendPos val="r"/>
      <c:layout>
        <c:manualLayout>
          <c:xMode val="edge"/>
          <c:yMode val="edge"/>
          <c:x val="0.59748418075647525"/>
          <c:y val="0.54981059300863155"/>
          <c:w val="0.24529064680868379"/>
          <c:h val="0.34614319043452901"/>
        </c:manualLayout>
      </c:layout>
      <c:overlay val="0"/>
      <c:txPr>
        <a:bodyPr/>
        <a:lstStyle/>
        <a:p>
          <a:pPr>
            <a:defRPr sz="105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pt-BR" sz="2000"/>
              <a:t>Perfil de consumo</a:t>
            </a:r>
          </a:p>
        </c:rich>
      </c:tx>
      <c:layout>
        <c:manualLayout>
          <c:xMode val="edge"/>
          <c:yMode val="edge"/>
          <c:x val="0.18375234217987235"/>
          <c:y val="5.156537753222836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4075497259509752E-2"/>
          <c:y val="0.29465930018416209"/>
          <c:w val="0.9664935659259718"/>
          <c:h val="0.50708371398326579"/>
        </c:manualLayout>
      </c:layout>
      <c:lineChart>
        <c:grouping val="standard"/>
        <c:varyColors val="0"/>
        <c:ser>
          <c:idx val="0"/>
          <c:order val="0"/>
          <c:tx>
            <c:strRef>
              <c:f>Simulador!$Q$23</c:f>
              <c:strCache>
                <c:ptCount val="1"/>
                <c:pt idx="0">
                  <c:v>Dia útil</c:v>
                </c:pt>
              </c:strCache>
            </c:strRef>
          </c:tx>
          <c:spPr>
            <a:ln w="63500">
              <a:solidFill>
                <a:sysClr val="windowText" lastClr="000000"/>
              </a:solidFill>
            </a:ln>
            <a:effectLst/>
          </c:spPr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Simulador!$R$23:$AO$23</c:f>
              <c:numCache>
                <c:formatCode>0.00</c:formatCode>
                <c:ptCount val="24"/>
                <c:pt idx="0">
                  <c:v>9.2567391304347796E-2</c:v>
                </c:pt>
                <c:pt idx="1">
                  <c:v>9.9890217391304395E-2</c:v>
                </c:pt>
                <c:pt idx="2">
                  <c:v>9.8027173913043497E-2</c:v>
                </c:pt>
                <c:pt idx="3">
                  <c:v>0.110807608695652</c:v>
                </c:pt>
                <c:pt idx="4">
                  <c:v>0.11804782608695701</c:v>
                </c:pt>
                <c:pt idx="5">
                  <c:v>0.116294565217391</c:v>
                </c:pt>
                <c:pt idx="6">
                  <c:v>0.15123478260869599</c:v>
                </c:pt>
                <c:pt idx="7">
                  <c:v>0.108234782608696</c:v>
                </c:pt>
                <c:pt idx="8">
                  <c:v>9.3299999999999994E-2</c:v>
                </c:pt>
                <c:pt idx="9">
                  <c:v>9.9685869565217397E-2</c:v>
                </c:pt>
                <c:pt idx="10">
                  <c:v>8.8974999999999999E-2</c:v>
                </c:pt>
                <c:pt idx="11">
                  <c:v>0.10023369565217401</c:v>
                </c:pt>
                <c:pt idx="12">
                  <c:v>9.25086956521739E-2</c:v>
                </c:pt>
                <c:pt idx="13">
                  <c:v>8.5390217391304396E-2</c:v>
                </c:pt>
                <c:pt idx="14">
                  <c:v>0.12265</c:v>
                </c:pt>
                <c:pt idx="15">
                  <c:v>0.11326304347826099</c:v>
                </c:pt>
                <c:pt idx="16">
                  <c:v>0.14453804347826099</c:v>
                </c:pt>
                <c:pt idx="17">
                  <c:v>0.14354456521739101</c:v>
                </c:pt>
                <c:pt idx="18">
                  <c:v>0.199248913043478</c:v>
                </c:pt>
                <c:pt idx="19">
                  <c:v>0.186742391304348</c:v>
                </c:pt>
                <c:pt idx="20">
                  <c:v>0.23316195652173899</c:v>
                </c:pt>
                <c:pt idx="21">
                  <c:v>0.15796847826086999</c:v>
                </c:pt>
                <c:pt idx="22">
                  <c:v>0.13397500000000001</c:v>
                </c:pt>
                <c:pt idx="23">
                  <c:v>0.119036956521739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D7-4AA0-946B-08D2ECBB0215}"/>
            </c:ext>
          </c:extLst>
        </c:ser>
        <c:ser>
          <c:idx val="1"/>
          <c:order val="1"/>
          <c:tx>
            <c:strRef>
              <c:f>Simulador!$Q$24</c:f>
              <c:strCache>
                <c:ptCount val="1"/>
                <c:pt idx="0">
                  <c:v>Sab./Dom./Feriado</c:v>
                </c:pt>
              </c:strCache>
            </c:strRef>
          </c:tx>
          <c:spPr>
            <a:ln w="63500">
              <a:solidFill>
                <a:schemeClr val="bg2"/>
              </a:solidFill>
            </a:ln>
            <a:effectLst/>
          </c:spPr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Simulador!$R$24:$AO$24</c:f>
              <c:numCache>
                <c:formatCode>0.00</c:formatCode>
                <c:ptCount val="24"/>
                <c:pt idx="0">
                  <c:v>8.7878260869565197E-2</c:v>
                </c:pt>
                <c:pt idx="1">
                  <c:v>0.111108695652174</c:v>
                </c:pt>
                <c:pt idx="2">
                  <c:v>0.113907608695652</c:v>
                </c:pt>
                <c:pt idx="3">
                  <c:v>0.106692391304348</c:v>
                </c:pt>
                <c:pt idx="4">
                  <c:v>8.1617391304347794E-2</c:v>
                </c:pt>
                <c:pt idx="5">
                  <c:v>8.5265217391304396E-2</c:v>
                </c:pt>
                <c:pt idx="6">
                  <c:v>9.5899999999999999E-2</c:v>
                </c:pt>
                <c:pt idx="7">
                  <c:v>0.115557608695652</c:v>
                </c:pt>
                <c:pt idx="8">
                  <c:v>9.18130434782609E-2</c:v>
                </c:pt>
                <c:pt idx="9">
                  <c:v>9.9156521739130393E-2</c:v>
                </c:pt>
                <c:pt idx="10">
                  <c:v>9.64402173913044E-2</c:v>
                </c:pt>
                <c:pt idx="11">
                  <c:v>9.1047826086956496E-2</c:v>
                </c:pt>
                <c:pt idx="12">
                  <c:v>9.7647826086956505E-2</c:v>
                </c:pt>
                <c:pt idx="13">
                  <c:v>0.117675</c:v>
                </c:pt>
                <c:pt idx="14">
                  <c:v>0.12522282608695701</c:v>
                </c:pt>
                <c:pt idx="15">
                  <c:v>0.116282608695652</c:v>
                </c:pt>
                <c:pt idx="16">
                  <c:v>0.12765760869565199</c:v>
                </c:pt>
                <c:pt idx="17">
                  <c:v>0.16160108695652201</c:v>
                </c:pt>
                <c:pt idx="18">
                  <c:v>0.180740217391304</c:v>
                </c:pt>
                <c:pt idx="19">
                  <c:v>0.17852934782608701</c:v>
                </c:pt>
                <c:pt idx="20">
                  <c:v>0.17910978260869601</c:v>
                </c:pt>
                <c:pt idx="21">
                  <c:v>0.12499673913043501</c:v>
                </c:pt>
                <c:pt idx="22">
                  <c:v>0.115044565217391</c:v>
                </c:pt>
                <c:pt idx="23">
                  <c:v>0.104992391304348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D7-4AA0-946B-08D2ECBB0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648256"/>
        <c:axId val="121649792"/>
      </c:lineChart>
      <c:catAx>
        <c:axId val="1216482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h:mm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121649792"/>
        <c:crosses val="autoZero"/>
        <c:auto val="1"/>
        <c:lblAlgn val="ctr"/>
        <c:lblOffset val="100"/>
        <c:noMultiLvlLbl val="0"/>
      </c:catAx>
      <c:valAx>
        <c:axId val="12164979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21648256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71273199759517558"/>
          <c:y val="4.8466234538362268E-2"/>
          <c:w val="0.26255316220605057"/>
          <c:h val="0.15905221792027377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bg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Consumo por posto horário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0C-444F-A737-13749F91083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600C-444F-A737-13749F910838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00C-444F-A737-13749F910838}"/>
              </c:ext>
            </c:extLst>
          </c:dPt>
          <c:dLbls>
            <c:dLbl>
              <c:idx val="0"/>
              <c:layout>
                <c:manualLayout>
                  <c:x val="-2.3660197404901852E-2"/>
                  <c:y val="-1.3699311142407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C-444F-A737-13749F910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Simulador!$R$14:$T$14</c:f>
              <c:strCache>
                <c:ptCount val="3"/>
                <c:pt idx="0">
                  <c:v>Ponta</c:v>
                </c:pt>
                <c:pt idx="1">
                  <c:v>Intermediário</c:v>
                </c:pt>
                <c:pt idx="2">
                  <c:v>Fora Ponta</c:v>
                </c:pt>
              </c:strCache>
            </c:strRef>
          </c:cat>
          <c:val>
            <c:numRef>
              <c:f>Simulador!$R$15:$T$15</c:f>
              <c:numCache>
                <c:formatCode>_("R$"* #,##0.00_);_("R$"* \(#,##0.00\);_("R$"* "-"??_);_(@_)</c:formatCode>
                <c:ptCount val="3"/>
                <c:pt idx="0">
                  <c:v>0.19673022019695283</c:v>
                </c:pt>
                <c:pt idx="1">
                  <c:v>8.4888937212861032E-2</c:v>
                </c:pt>
                <c:pt idx="2">
                  <c:v>0.45644065922504923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0C-444F-A737-13749F910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Perfil de consumo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Simulador!$Q$23</c:f>
              <c:strCache>
                <c:ptCount val="1"/>
                <c:pt idx="0">
                  <c:v>Dia útil</c:v>
                </c:pt>
              </c:strCache>
            </c:strRef>
          </c:tx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Simulador!$R$23:$AO$23</c:f>
              <c:numCache>
                <c:formatCode>0.00</c:formatCode>
                <c:ptCount val="24"/>
                <c:pt idx="0">
                  <c:v>9.2567391304347796E-2</c:v>
                </c:pt>
                <c:pt idx="1">
                  <c:v>9.9890217391304395E-2</c:v>
                </c:pt>
                <c:pt idx="2">
                  <c:v>9.8027173913043497E-2</c:v>
                </c:pt>
                <c:pt idx="3">
                  <c:v>0.110807608695652</c:v>
                </c:pt>
                <c:pt idx="4">
                  <c:v>0.11804782608695701</c:v>
                </c:pt>
                <c:pt idx="5">
                  <c:v>0.116294565217391</c:v>
                </c:pt>
                <c:pt idx="6">
                  <c:v>0.15123478260869599</c:v>
                </c:pt>
                <c:pt idx="7">
                  <c:v>0.108234782608696</c:v>
                </c:pt>
                <c:pt idx="8">
                  <c:v>9.3299999999999994E-2</c:v>
                </c:pt>
                <c:pt idx="9">
                  <c:v>9.9685869565217397E-2</c:v>
                </c:pt>
                <c:pt idx="10">
                  <c:v>8.8974999999999999E-2</c:v>
                </c:pt>
                <c:pt idx="11">
                  <c:v>0.10023369565217401</c:v>
                </c:pt>
                <c:pt idx="12">
                  <c:v>9.25086956521739E-2</c:v>
                </c:pt>
                <c:pt idx="13">
                  <c:v>8.5390217391304396E-2</c:v>
                </c:pt>
                <c:pt idx="14">
                  <c:v>0.12265</c:v>
                </c:pt>
                <c:pt idx="15">
                  <c:v>0.11326304347826099</c:v>
                </c:pt>
                <c:pt idx="16">
                  <c:v>0.14453804347826099</c:v>
                </c:pt>
                <c:pt idx="17">
                  <c:v>0.14354456521739101</c:v>
                </c:pt>
                <c:pt idx="18">
                  <c:v>0.199248913043478</c:v>
                </c:pt>
                <c:pt idx="19">
                  <c:v>0.186742391304348</c:v>
                </c:pt>
                <c:pt idx="20">
                  <c:v>0.23316195652173899</c:v>
                </c:pt>
                <c:pt idx="21">
                  <c:v>0.15796847826086999</c:v>
                </c:pt>
                <c:pt idx="22">
                  <c:v>0.13397500000000001</c:v>
                </c:pt>
                <c:pt idx="23">
                  <c:v>0.119036956521739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8-47C3-9AF3-8A61DF2AABD9}"/>
            </c:ext>
          </c:extLst>
        </c:ser>
        <c:ser>
          <c:idx val="1"/>
          <c:order val="1"/>
          <c:tx>
            <c:strRef>
              <c:f>Simulador!$Q$24</c:f>
              <c:strCache>
                <c:ptCount val="1"/>
                <c:pt idx="0">
                  <c:v>Sab./Dom./Feriado</c:v>
                </c:pt>
              </c:strCache>
            </c:strRef>
          </c:tx>
          <c:marker>
            <c:symbol val="none"/>
          </c:marker>
          <c:cat>
            <c:numRef>
              <c:f>Simulador!$R$22:$AO$22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8.3333333333333301E-2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Simulador!$R$24:$AO$24</c:f>
              <c:numCache>
                <c:formatCode>0.00</c:formatCode>
                <c:ptCount val="24"/>
                <c:pt idx="0">
                  <c:v>8.7878260869565197E-2</c:v>
                </c:pt>
                <c:pt idx="1">
                  <c:v>0.111108695652174</c:v>
                </c:pt>
                <c:pt idx="2">
                  <c:v>0.113907608695652</c:v>
                </c:pt>
                <c:pt idx="3">
                  <c:v>0.106692391304348</c:v>
                </c:pt>
                <c:pt idx="4">
                  <c:v>8.1617391304347794E-2</c:v>
                </c:pt>
                <c:pt idx="5">
                  <c:v>8.5265217391304396E-2</c:v>
                </c:pt>
                <c:pt idx="6">
                  <c:v>9.5899999999999999E-2</c:v>
                </c:pt>
                <c:pt idx="7">
                  <c:v>0.115557608695652</c:v>
                </c:pt>
                <c:pt idx="8">
                  <c:v>9.18130434782609E-2</c:v>
                </c:pt>
                <c:pt idx="9">
                  <c:v>9.9156521739130393E-2</c:v>
                </c:pt>
                <c:pt idx="10">
                  <c:v>9.64402173913044E-2</c:v>
                </c:pt>
                <c:pt idx="11">
                  <c:v>9.1047826086956496E-2</c:v>
                </c:pt>
                <c:pt idx="12">
                  <c:v>9.7647826086956505E-2</c:v>
                </c:pt>
                <c:pt idx="13">
                  <c:v>0.117675</c:v>
                </c:pt>
                <c:pt idx="14">
                  <c:v>0.12522282608695701</c:v>
                </c:pt>
                <c:pt idx="15">
                  <c:v>0.116282608695652</c:v>
                </c:pt>
                <c:pt idx="16">
                  <c:v>0.12765760869565199</c:v>
                </c:pt>
                <c:pt idx="17">
                  <c:v>0.16160108695652201</c:v>
                </c:pt>
                <c:pt idx="18">
                  <c:v>0.180740217391304</c:v>
                </c:pt>
                <c:pt idx="19">
                  <c:v>0.17852934782608701</c:v>
                </c:pt>
                <c:pt idx="20">
                  <c:v>0.17910978260869601</c:v>
                </c:pt>
                <c:pt idx="21">
                  <c:v>0.12499673913043501</c:v>
                </c:pt>
                <c:pt idx="22">
                  <c:v>0.115044565217391</c:v>
                </c:pt>
                <c:pt idx="23">
                  <c:v>0.104992391304348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8-47C3-9AF3-8A61DF2A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343232"/>
        <c:axId val="125344768"/>
      </c:lineChart>
      <c:catAx>
        <c:axId val="125343232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25344768"/>
        <c:crosses val="autoZero"/>
        <c:auto val="1"/>
        <c:lblAlgn val="ctr"/>
        <c:lblOffset val="100"/>
        <c:noMultiLvlLbl val="0"/>
      </c:catAx>
      <c:valAx>
        <c:axId val="125344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5343232"/>
        <c:crosses val="autoZero"/>
        <c:crossBetween val="between"/>
      </c:valAx>
    </c:plotArea>
    <c:legend>
      <c:legendPos val="r"/>
      <c:overlay val="0"/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microsoft.com/office/2007/relationships/hdphoto" Target="../media/hdphoto2.wdp"/><Relationship Id="rId5" Type="http://schemas.microsoft.com/office/2007/relationships/hdphoto" Target="../media/hdphoto1.wdp"/><Relationship Id="rId10" Type="http://schemas.openxmlformats.org/officeDocument/2006/relationships/image" Target="../media/image6.png"/><Relationship Id="rId4" Type="http://schemas.openxmlformats.org/officeDocument/2006/relationships/image" Target="../media/image4.png"/><Relationship Id="rId9" Type="http://schemas.openxmlformats.org/officeDocument/2006/relationships/hyperlink" Target="https://www.elektro.com.br/sua-casa/tarifas-taxas-e-tributos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209555</xdr:colOff>
      <xdr:row>17</xdr:row>
      <xdr:rowOff>0</xdr:rowOff>
    </xdr:from>
    <xdr:to>
      <xdr:col>6</xdr:col>
      <xdr:colOff>409577</xdr:colOff>
      <xdr:row>42</xdr:row>
      <xdr:rowOff>47625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0" t="41069"/>
        <a:stretch/>
      </xdr:blipFill>
      <xdr:spPr>
        <a:xfrm>
          <a:off x="438155" y="3076575"/>
          <a:ext cx="3248022" cy="46196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114300</xdr:colOff>
      <xdr:row>1</xdr:row>
      <xdr:rowOff>17963</xdr:rowOff>
    </xdr:from>
    <xdr:to>
      <xdr:col>17</xdr:col>
      <xdr:colOff>85725</xdr:colOff>
      <xdr:row>5</xdr:row>
      <xdr:rowOff>56063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2900" y="208463"/>
          <a:ext cx="9725025" cy="8001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180975</xdr:colOff>
      <xdr:row>2</xdr:row>
      <xdr:rowOff>10744</xdr:rowOff>
    </xdr:from>
    <xdr:to>
      <xdr:col>4</xdr:col>
      <xdr:colOff>76200</xdr:colOff>
      <xdr:row>4</xdr:row>
      <xdr:rowOff>84507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91744"/>
          <a:ext cx="1724025" cy="454763"/>
        </a:xfrm>
        <a:prstGeom prst="rect">
          <a:avLst/>
        </a:prstGeom>
      </xdr:spPr>
    </xdr:pic>
    <xdr:clientData/>
  </xdr:twoCellAnchor>
  <xdr:twoCellAnchor editAs="oneCell">
    <xdr:from>
      <xdr:col>4</xdr:col>
      <xdr:colOff>585787</xdr:colOff>
      <xdr:row>5</xdr:row>
      <xdr:rowOff>133350</xdr:rowOff>
    </xdr:from>
    <xdr:to>
      <xdr:col>13</xdr:col>
      <xdr:colOff>52387</xdr:colOff>
      <xdr:row>9</xdr:row>
      <xdr:rowOff>143707</xdr:rowOff>
    </xdr:to>
    <xdr:grpSp>
      <xdr:nvGrpSpPr>
        <xdr:cNvPr id="10" name="Grupo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643187" y="1085850"/>
          <a:ext cx="4953000" cy="772357"/>
          <a:chOff x="1047751" y="1343025"/>
          <a:chExt cx="4953000" cy="772357"/>
        </a:xfrm>
      </xdr:grpSpPr>
      <xdr:pic>
        <xdr:nvPicPr>
          <xdr:cNvPr id="11" name="Image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3869" r="3331" b="54869"/>
          <a:stretch/>
        </xdr:blipFill>
        <xdr:spPr>
          <a:xfrm>
            <a:off x="1047751" y="1343025"/>
            <a:ext cx="4953000" cy="772357"/>
          </a:xfrm>
          <a:prstGeom prst="rect">
            <a:avLst/>
          </a:prstGeom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706125" y="1409472"/>
            <a:ext cx="3636252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24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rPr>
              <a:t>Simulador de Tarifa Branca</a:t>
            </a:r>
          </a:p>
        </xdr:txBody>
      </xdr:sp>
    </xdr:grpSp>
    <xdr:clientData/>
  </xdr:twoCellAnchor>
  <xdr:twoCellAnchor editAs="oneCell">
    <xdr:from>
      <xdr:col>2</xdr:col>
      <xdr:colOff>134181</xdr:colOff>
      <xdr:row>19</xdr:row>
      <xdr:rowOff>56683</xdr:rowOff>
    </xdr:from>
    <xdr:to>
      <xdr:col>2</xdr:col>
      <xdr:colOff>542527</xdr:colOff>
      <xdr:row>21</xdr:row>
      <xdr:rowOff>133741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381" y="3399958"/>
          <a:ext cx="408346" cy="458058"/>
        </a:xfrm>
        <a:prstGeom prst="rect">
          <a:avLst/>
        </a:prstGeom>
      </xdr:spPr>
    </xdr:pic>
    <xdr:clientData/>
  </xdr:twoCellAnchor>
  <xdr:oneCellAnchor>
    <xdr:from>
      <xdr:col>5</xdr:col>
      <xdr:colOff>276972</xdr:colOff>
      <xdr:row>16</xdr:row>
      <xdr:rowOff>13286</xdr:rowOff>
    </xdr:from>
    <xdr:ext cx="4586768" cy="311496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43972" y="2899361"/>
          <a:ext cx="45867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100">
              <a:solidFill>
                <a:schemeClr val="bg1"/>
              </a:solidFill>
            </a:rPr>
            <a:t>% de redução no horário </a:t>
          </a:r>
          <a:r>
            <a:rPr lang="pt-BR" sz="1400" b="1">
              <a:solidFill>
                <a:schemeClr val="bg1"/>
              </a:solidFill>
            </a:rPr>
            <a:t>Intermediário</a:t>
          </a:r>
          <a:r>
            <a:rPr lang="pt-BR" sz="1400">
              <a:solidFill>
                <a:schemeClr val="bg1"/>
              </a:solidFill>
            </a:rPr>
            <a:t> </a:t>
          </a:r>
          <a:r>
            <a:rPr lang="pt-BR" sz="1100">
              <a:solidFill>
                <a:schemeClr val="bg1"/>
              </a:solidFill>
            </a:rPr>
            <a:t>(16:30 às 17:30 e 20:30 às 21:30)</a:t>
          </a:r>
        </a:p>
      </xdr:txBody>
    </xdr:sp>
    <xdr:clientData/>
  </xdr:oneCellAnchor>
  <xdr:oneCellAnchor>
    <xdr:from>
      <xdr:col>7</xdr:col>
      <xdr:colOff>440842</xdr:colOff>
      <xdr:row>13</xdr:row>
      <xdr:rowOff>13287</xdr:rowOff>
    </xdr:from>
    <xdr:ext cx="3203698" cy="31149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27042" y="2432637"/>
          <a:ext cx="320369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100">
              <a:solidFill>
                <a:schemeClr val="bg1"/>
              </a:solidFill>
            </a:rPr>
            <a:t>% de redução no horário de </a:t>
          </a:r>
          <a:r>
            <a:rPr lang="pt-BR" sz="1400" b="1">
              <a:solidFill>
                <a:schemeClr val="bg1"/>
              </a:solidFill>
            </a:rPr>
            <a:t>Ponta</a:t>
          </a:r>
          <a:r>
            <a:rPr lang="pt-BR" sz="1400">
              <a:solidFill>
                <a:schemeClr val="bg1"/>
              </a:solidFill>
            </a:rPr>
            <a:t> </a:t>
          </a:r>
          <a:r>
            <a:rPr lang="pt-BR" sz="1100">
              <a:solidFill>
                <a:schemeClr val="bg1"/>
              </a:solidFill>
            </a:rPr>
            <a:t>(17:30 às 20:30)</a:t>
          </a:r>
        </a:p>
      </xdr:txBody>
    </xdr:sp>
    <xdr:clientData/>
  </xdr:oneCellAnchor>
  <xdr:oneCellAnchor>
    <xdr:from>
      <xdr:col>8</xdr:col>
      <xdr:colOff>524702</xdr:colOff>
      <xdr:row>10</xdr:row>
      <xdr:rowOff>41862</xdr:rowOff>
    </xdr:from>
    <xdr:ext cx="2510238" cy="311496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20502" y="1956387"/>
          <a:ext cx="251023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Consumo </a:t>
          </a:r>
          <a:r>
            <a:rPr lang="pt-BR" sz="1200">
              <a:solidFill>
                <a:schemeClr val="bg1"/>
              </a:solidFill>
            </a:rPr>
            <a:t>(disponível na sua fatura)</a:t>
          </a:r>
          <a:endParaRPr lang="pt-BR" sz="1050" i="1">
            <a:solidFill>
              <a:schemeClr val="bg1"/>
            </a:solidFill>
          </a:endParaRPr>
        </a:p>
      </xdr:txBody>
    </xdr:sp>
    <xdr:clientData/>
  </xdr:oneCellAnchor>
  <xdr:oneCellAnchor>
    <xdr:from>
      <xdr:col>2</xdr:col>
      <xdr:colOff>111901</xdr:colOff>
      <xdr:row>10</xdr:row>
      <xdr:rowOff>41862</xdr:rowOff>
    </xdr:from>
    <xdr:ext cx="1103764" cy="311496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50101" y="1956387"/>
          <a:ext cx="110376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Classificação</a:t>
          </a:r>
          <a:endParaRPr lang="pt-BR" sz="1050" i="1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5</xdr:colOff>
      <xdr:row>10</xdr:row>
      <xdr:rowOff>41862</xdr:rowOff>
    </xdr:from>
    <xdr:ext cx="520335" cy="311496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343905" y="1956387"/>
          <a:ext cx="52033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kWh</a:t>
          </a:r>
          <a:endParaRPr lang="pt-BR" sz="1000" i="1"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76200</xdr:colOff>
      <xdr:row>21</xdr:row>
      <xdr:rowOff>190499</xdr:rowOff>
    </xdr:from>
    <xdr:to>
      <xdr:col>9</xdr:col>
      <xdr:colOff>114300</xdr:colOff>
      <xdr:row>31</xdr:row>
      <xdr:rowOff>152400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136555</xdr:colOff>
      <xdr:row>22</xdr:row>
      <xdr:rowOff>88560</xdr:rowOff>
    </xdr:from>
    <xdr:to>
      <xdr:col>10</xdr:col>
      <xdr:colOff>529934</xdr:colOff>
      <xdr:row>24</xdr:row>
      <xdr:rowOff>6692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555" y="4003335"/>
          <a:ext cx="393379" cy="299132"/>
        </a:xfrm>
        <a:prstGeom prst="rect">
          <a:avLst/>
        </a:prstGeom>
      </xdr:spPr>
    </xdr:pic>
    <xdr:clientData/>
  </xdr:twoCellAnchor>
  <xdr:twoCellAnchor>
    <xdr:from>
      <xdr:col>9</xdr:col>
      <xdr:colOff>123826</xdr:colOff>
      <xdr:row>24</xdr:row>
      <xdr:rowOff>66675</xdr:rowOff>
    </xdr:from>
    <xdr:to>
      <xdr:col>12</xdr:col>
      <xdr:colOff>28576</xdr:colOff>
      <xdr:row>25</xdr:row>
      <xdr:rowOff>161925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229226" y="4362450"/>
          <a:ext cx="1733550" cy="28575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b" anchorCtr="0"/>
        <a:lstStyle/>
        <a:p>
          <a:pPr algn="ctr"/>
          <a:r>
            <a:rPr lang="pt-BR" sz="1200"/>
            <a:t>Tarifa </a:t>
          </a:r>
          <a:r>
            <a:rPr lang="pt-BR" sz="1400" b="1"/>
            <a:t>CONVENCIONAL</a:t>
          </a:r>
          <a:endParaRPr lang="pt-BR" sz="1100" b="1"/>
        </a:p>
      </xdr:txBody>
    </xdr:sp>
    <xdr:clientData/>
  </xdr:twoCellAnchor>
  <xdr:oneCellAnchor>
    <xdr:from>
      <xdr:col>10</xdr:col>
      <xdr:colOff>500040</xdr:colOff>
      <xdr:row>22</xdr:row>
      <xdr:rowOff>13945</xdr:rowOff>
    </xdr:from>
    <xdr:ext cx="1560107" cy="405432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15040" y="3928720"/>
          <a:ext cx="156010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000" b="1">
              <a:solidFill>
                <a:schemeClr val="bg1"/>
              </a:solidFill>
            </a:rPr>
            <a:t>Comparativo</a:t>
          </a:r>
          <a:endParaRPr lang="pt-BR" sz="1400" b="1" i="1"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76201</xdr:colOff>
      <xdr:row>24</xdr:row>
      <xdr:rowOff>66675</xdr:rowOff>
    </xdr:from>
    <xdr:to>
      <xdr:col>14</xdr:col>
      <xdr:colOff>590551</xdr:colOff>
      <xdr:row>25</xdr:row>
      <xdr:rowOff>161925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010401" y="4362450"/>
          <a:ext cx="1924050" cy="28575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b" anchorCtr="0"/>
        <a:lstStyle/>
        <a:p>
          <a:pPr algn="ctr"/>
          <a:r>
            <a:rPr lang="pt-BR" sz="1200">
              <a:solidFill>
                <a:schemeClr val="accent6">
                  <a:lumMod val="75000"/>
                </a:schemeClr>
              </a:solidFill>
            </a:rPr>
            <a:t>Tarifa </a:t>
          </a:r>
          <a:r>
            <a:rPr lang="pt-BR" sz="1400" b="1">
              <a:solidFill>
                <a:schemeClr val="accent6">
                  <a:lumMod val="75000"/>
                </a:schemeClr>
              </a:solidFill>
            </a:rPr>
            <a:t>BRANCA</a:t>
          </a:r>
          <a:endParaRPr lang="pt-BR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139087</xdr:colOff>
      <xdr:row>31</xdr:row>
      <xdr:rowOff>142875</xdr:rowOff>
    </xdr:from>
    <xdr:to>
      <xdr:col>16</xdr:col>
      <xdr:colOff>308587</xdr:colOff>
      <xdr:row>40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228600</xdr:colOff>
      <xdr:row>2</xdr:row>
      <xdr:rowOff>11900</xdr:rowOff>
    </xdr:from>
    <xdr:to>
      <xdr:col>17</xdr:col>
      <xdr:colOff>38101</xdr:colOff>
      <xdr:row>4</xdr:row>
      <xdr:rowOff>4977</xdr:rowOff>
    </xdr:to>
    <xdr:grpSp>
      <xdr:nvGrpSpPr>
        <xdr:cNvPr id="26" name="Grupo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8572500" y="392900"/>
          <a:ext cx="1447801" cy="374077"/>
          <a:chOff x="1362075" y="333375"/>
          <a:chExt cx="1447801" cy="374077"/>
        </a:xfrm>
      </xdr:grpSpPr>
      <xdr:pic>
        <xdr:nvPicPr>
          <xdr:cNvPr id="27" name="Imagem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brightnessContrast brigh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2075" y="394413"/>
            <a:ext cx="252000" cy="252000"/>
          </a:xfrm>
          <a:prstGeom prst="rect">
            <a:avLst/>
          </a:prstGeom>
        </xdr:spPr>
      </xdr:pic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1590676" y="333375"/>
            <a:ext cx="1219200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pt-BR" sz="900" b="1">
                <a:solidFill>
                  <a:schemeClr val="accent2">
                    <a:lumMod val="75000"/>
                  </a:schemeClr>
                </a:solidFill>
              </a:rPr>
              <a:t>Mais informações</a:t>
            </a:r>
            <a:r>
              <a:rPr lang="pt-BR" sz="900" b="1" baseline="0">
                <a:solidFill>
                  <a:schemeClr val="accent2">
                    <a:lumMod val="75000"/>
                  </a:schemeClr>
                </a:solidFill>
              </a:rPr>
              <a:t> sobre o tema</a:t>
            </a:r>
            <a:endParaRPr lang="pt-BR" sz="900" b="1">
              <a:solidFill>
                <a:schemeClr val="accent2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12</xdr:col>
      <xdr:colOff>295276</xdr:colOff>
      <xdr:row>2</xdr:row>
      <xdr:rowOff>11900</xdr:rowOff>
    </xdr:from>
    <xdr:to>
      <xdr:col>13</xdr:col>
      <xdr:colOff>762000</xdr:colOff>
      <xdr:row>4</xdr:row>
      <xdr:rowOff>4977</xdr:rowOff>
    </xdr:to>
    <xdr:grpSp>
      <xdr:nvGrpSpPr>
        <xdr:cNvPr id="29" name="Grupo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7229476" y="392900"/>
          <a:ext cx="1076324" cy="374077"/>
          <a:chOff x="514351" y="314325"/>
          <a:chExt cx="1076324" cy="374077"/>
        </a:xfrm>
      </xdr:grpSpPr>
      <xdr:pic>
        <xdr:nvPicPr>
          <xdr:cNvPr id="30" name="Imagem 29" descr="Simulador de Tarifas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351" y="349125"/>
            <a:ext cx="260173" cy="29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733425" y="314325"/>
            <a:ext cx="857250" cy="3740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900" b="1">
                <a:solidFill>
                  <a:schemeClr val="accent6">
                    <a:lumMod val="75000"/>
                  </a:schemeClr>
                </a:solidFill>
              </a:rPr>
              <a:t>Simular outras tarifas</a:t>
            </a:r>
          </a:p>
        </xdr:txBody>
      </xdr:sp>
    </xdr:grpSp>
    <xdr:clientData/>
  </xdr:twoCellAnchor>
  <xdr:twoCellAnchor>
    <xdr:from>
      <xdr:col>13</xdr:col>
      <xdr:colOff>762000</xdr:colOff>
      <xdr:row>28</xdr:row>
      <xdr:rowOff>138112</xdr:rowOff>
    </xdr:from>
    <xdr:to>
      <xdr:col>14</xdr:col>
      <xdr:colOff>361950</xdr:colOff>
      <xdr:row>28</xdr:row>
      <xdr:rowOff>138112</xdr:rowOff>
    </xdr:to>
    <xdr:cxnSp macro="">
      <xdr:nvCxnSpPr>
        <xdr:cNvPr id="32" name="Conector de seta reta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8305800" y="5081587"/>
          <a:ext cx="400050" cy="0"/>
        </a:xfrm>
        <a:prstGeom prst="straightConnector1">
          <a:avLst/>
        </a:prstGeom>
        <a:ln w="127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28</xdr:row>
      <xdr:rowOff>138112</xdr:rowOff>
    </xdr:from>
    <xdr:to>
      <xdr:col>10</xdr:col>
      <xdr:colOff>114300</xdr:colOff>
      <xdr:row>28</xdr:row>
      <xdr:rowOff>138112</xdr:rowOff>
    </xdr:to>
    <xdr:cxnSp macro="">
      <xdr:nvCxnSpPr>
        <xdr:cNvPr id="33" name="Conector de seta reta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H="1">
          <a:off x="5429250" y="5081587"/>
          <a:ext cx="400050" cy="0"/>
        </a:xfrm>
        <a:prstGeom prst="straightConnector1">
          <a:avLst/>
        </a:prstGeom>
        <a:ln w="12700"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185616</xdr:colOff>
      <xdr:row>13</xdr:row>
      <xdr:rowOff>0</xdr:rowOff>
    </xdr:from>
    <xdr:ext cx="382349" cy="343833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633416" y="2419350"/>
          <a:ext cx="382349" cy="343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r"/>
          <a:r>
            <a:rPr lang="pt-BR" sz="1400">
              <a:solidFill>
                <a:schemeClr val="bg1"/>
              </a:solidFill>
            </a:rPr>
            <a:t>UF</a:t>
          </a:r>
          <a:endParaRPr lang="pt-BR" sz="1050" i="1">
            <a:solidFill>
              <a:schemeClr val="bg1"/>
            </a:solidFill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0.67946</cdr:x>
      <cdr:y>0.29834</cdr:y>
    </cdr:from>
    <cdr:to>
      <cdr:x>0.80038</cdr:x>
      <cdr:y>0.79949</cdr:y>
    </cdr:to>
    <cdr:sp macro="" textlink="">
      <cdr:nvSpPr>
        <cdr:cNvPr id="2" name="Retângulo 1"/>
        <cdr:cNvSpPr/>
      </cdr:nvSpPr>
      <cdr:spPr>
        <a:xfrm xmlns:a="http://schemas.openxmlformats.org/drawingml/2006/main">
          <a:off x="6457588" y="514346"/>
          <a:ext cx="1149224" cy="863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0.63724</cdr:x>
      <cdr:y>0.29834</cdr:y>
    </cdr:from>
    <cdr:to>
      <cdr:x>0.67946</cdr:x>
      <cdr:y>0.79949</cdr:y>
    </cdr:to>
    <cdr:sp macro="" textlink="">
      <cdr:nvSpPr>
        <cdr:cNvPr id="3" name="Retângulo 2"/>
        <cdr:cNvSpPr/>
      </cdr:nvSpPr>
      <cdr:spPr>
        <a:xfrm xmlns:a="http://schemas.openxmlformats.org/drawingml/2006/main">
          <a:off x="6324600" y="514348"/>
          <a:ext cx="419100" cy="86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0.80038</cdr:x>
      <cdr:y>0.29834</cdr:y>
    </cdr:from>
    <cdr:to>
      <cdr:x>0.84261</cdr:x>
      <cdr:y>0.79949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7943850" y="514348"/>
          <a:ext cx="419100" cy="86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0.84247</cdr:x>
      <cdr:y>0.29834</cdr:y>
    </cdr:from>
    <cdr:to>
      <cdr:x>0.97956</cdr:x>
      <cdr:y>0.79949</cdr:y>
    </cdr:to>
    <cdr:sp macro="" textlink="">
      <cdr:nvSpPr>
        <cdr:cNvPr id="5" name="Retângulo 4"/>
        <cdr:cNvSpPr/>
      </cdr:nvSpPr>
      <cdr:spPr>
        <a:xfrm xmlns:a="http://schemas.openxmlformats.org/drawingml/2006/main">
          <a:off x="8006862" y="514346"/>
          <a:ext cx="1302851" cy="863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0.01443</cdr:x>
      <cdr:y>0.29834</cdr:y>
    </cdr:from>
    <cdr:to>
      <cdr:x>0.63716</cdr:x>
      <cdr:y>0.79949</cdr:y>
    </cdr:to>
    <cdr:sp macro="" textlink="">
      <cdr:nvSpPr>
        <cdr:cNvPr id="6" name="Retângulo 5"/>
        <cdr:cNvSpPr/>
      </cdr:nvSpPr>
      <cdr:spPr>
        <a:xfrm xmlns:a="http://schemas.openxmlformats.org/drawingml/2006/main">
          <a:off x="137139" y="514346"/>
          <a:ext cx="5918402" cy="86399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47624</xdr:rowOff>
    </xdr:from>
    <xdr:to>
      <xdr:col>8</xdr:col>
      <xdr:colOff>209550</xdr:colOff>
      <xdr:row>42</xdr:row>
      <xdr:rowOff>104775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51" y="47624"/>
          <a:ext cx="6719046" cy="7363386"/>
        </a:xfrm>
        <a:prstGeom prst="roundRect">
          <a:avLst/>
        </a:prstGeom>
        <a:noFill/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226002</xdr:colOff>
      <xdr:row>18</xdr:row>
      <xdr:rowOff>100878</xdr:rowOff>
    </xdr:from>
    <xdr:to>
      <xdr:col>4</xdr:col>
      <xdr:colOff>292677</xdr:colOff>
      <xdr:row>26</xdr:row>
      <xdr:rowOff>105641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522057</xdr:colOff>
      <xdr:row>19</xdr:row>
      <xdr:rowOff>57150</xdr:rowOff>
    </xdr:from>
    <xdr:to>
      <xdr:col>7</xdr:col>
      <xdr:colOff>426807</xdr:colOff>
      <xdr:row>22</xdr:row>
      <xdr:rowOff>104775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4360632" y="3400425"/>
          <a:ext cx="2038350" cy="619125"/>
          <a:chOff x="3130362" y="3143812"/>
          <a:chExt cx="2682165" cy="923924"/>
        </a:xfrm>
      </xdr:grpSpPr>
      <xdr:sp macro="" textlink="$R$19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132743" y="3694485"/>
            <a:ext cx="1244940" cy="373251"/>
          </a:xfrm>
          <a:prstGeom prst="rect">
            <a:avLst/>
          </a:prstGeom>
          <a:solidFill>
            <a:srgbClr val="C0504D">
              <a:lumMod val="40000"/>
              <a:lumOff val="60000"/>
            </a:srgbClr>
          </a:solidFill>
          <a:ln w="9525" cap="flat" cmpd="sng" algn="ctr">
            <a:solidFill>
              <a:srgbClr val="C0504D">
                <a:lumMod val="40000"/>
                <a:lumOff val="60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9011D287-CE47-447C-BE78-524449A59DFA}" type="TxLink"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R$ 0,89 </a:t>
            </a:fld>
            <a:endParaRPr kumimoji="0" lang="pt-BR" sz="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$U$16">
        <xdr:nvSpPr>
          <xdr:cNvPr id="9" name="Retâ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4567587" y="3694485"/>
            <a:ext cx="1244940" cy="373251"/>
          </a:xfrm>
          <a:prstGeom prst="rect">
            <a:avLst/>
          </a:prstGeom>
          <a:solidFill>
            <a:srgbClr val="9BBB59">
              <a:lumMod val="40000"/>
              <a:lumOff val="60000"/>
            </a:srgbClr>
          </a:solidFill>
          <a:ln w="9525" cap="flat" cmpd="sng" algn="ctr">
            <a:solidFill>
              <a:srgbClr val="9BBB59">
                <a:lumMod val="40000"/>
                <a:lumOff val="60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644C52E2-6D92-4DE5-927A-8A3F6A43DDAD}" type="TxLink"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Calibri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 R$ 0,91 </a:t>
            </a:fld>
            <a:endParaRPr kumimoji="0" lang="pt-BR" sz="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3132886" y="3448611"/>
            <a:ext cx="1244940" cy="268707"/>
          </a:xfrm>
          <a:prstGeom prst="rect">
            <a:avLst/>
          </a:prstGeom>
          <a:gradFill rotWithShape="1">
            <a:gsLst>
              <a:gs pos="0">
                <a:srgbClr val="C0504D">
                  <a:shade val="51000"/>
                  <a:satMod val="130000"/>
                </a:srgbClr>
              </a:gs>
              <a:gs pos="80000">
                <a:srgbClr val="C0504D">
                  <a:shade val="93000"/>
                  <a:satMod val="130000"/>
                </a:srgbClr>
              </a:gs>
              <a:gs pos="100000">
                <a:srgbClr val="C0504D">
                  <a:shade val="94000"/>
                  <a:satMod val="135000"/>
                </a:srgbClr>
              </a:gs>
            </a:gsLst>
            <a:lin ang="16200000" scaled="0"/>
          </a:gradFill>
          <a:ln w="9525" cap="flat" cmpd="sng" algn="ctr">
            <a:solidFill>
              <a:srgbClr val="C0504D">
                <a:shade val="95000"/>
                <a:satMod val="105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Tar. Conv</a:t>
            </a:r>
          </a:p>
        </xdr:txBody>
      </xdr:sp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4419709" y="3448611"/>
            <a:ext cx="1244940" cy="268707"/>
          </a:xfrm>
          <a:prstGeom prst="rect">
            <a:avLst/>
          </a:prstGeom>
          <a:gradFill rotWithShape="1">
            <a:gsLst>
              <a:gs pos="0">
                <a:srgbClr val="9BBB59">
                  <a:shade val="51000"/>
                  <a:satMod val="130000"/>
                </a:srgbClr>
              </a:gs>
              <a:gs pos="80000">
                <a:srgbClr val="9BBB59">
                  <a:shade val="93000"/>
                  <a:satMod val="130000"/>
                </a:srgbClr>
              </a:gs>
              <a:gs pos="100000">
                <a:srgbClr val="9BBB59">
                  <a:shade val="94000"/>
                  <a:satMod val="135000"/>
                </a:srgbClr>
              </a:gs>
            </a:gsLst>
            <a:lin ang="16200000" scaled="0"/>
          </a:gradFill>
          <a:ln w="9525" cap="flat" cmpd="sng" algn="ctr">
            <a:solidFill>
              <a:srgbClr val="9BBB59">
                <a:shade val="95000"/>
                <a:satMod val="105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Tar. Branca</a:t>
            </a:r>
          </a:p>
        </xdr:txBody>
      </xdr:sp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130362" y="3143812"/>
            <a:ext cx="2541671" cy="247650"/>
          </a:xfrm>
          <a:prstGeom prst="rect">
            <a:avLst/>
          </a:prstGeom>
          <a:gradFill rotWithShape="1">
            <a:gsLst>
              <a:gs pos="0">
                <a:srgbClr val="4BACC6">
                  <a:shade val="51000"/>
                  <a:satMod val="130000"/>
                </a:srgbClr>
              </a:gs>
              <a:gs pos="80000">
                <a:srgbClr val="4BACC6">
                  <a:shade val="93000"/>
                  <a:satMod val="130000"/>
                </a:srgbClr>
              </a:gs>
              <a:gs pos="100000">
                <a:srgbClr val="4BACC6">
                  <a:shade val="94000"/>
                  <a:satMod val="135000"/>
                </a:srgbClr>
              </a:gs>
            </a:gsLst>
            <a:lin ang="16200000" scaled="0"/>
          </a:gradFill>
          <a:ln w="9525" cap="flat" cmpd="sng" algn="ctr">
            <a:solidFill>
              <a:srgbClr val="4BACC6">
                <a:shade val="95000"/>
                <a:satMod val="105000"/>
              </a:srgb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5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Calibri"/>
              </a:rPr>
              <a:t>Comparativo</a:t>
            </a:r>
          </a:p>
        </xdr:txBody>
      </xdr:sp>
    </xdr:grpSp>
    <xdr:clientData/>
  </xdr:twoCellAnchor>
  <xdr:twoCellAnchor>
    <xdr:from>
      <xdr:col>4</xdr:col>
      <xdr:colOff>526444</xdr:colOff>
      <xdr:row>22</xdr:row>
      <xdr:rowOff>142875</xdr:rowOff>
    </xdr:from>
    <xdr:to>
      <xdr:col>7</xdr:col>
      <xdr:colOff>317644</xdr:colOff>
      <xdr:row>24</xdr:row>
      <xdr:rowOff>38100</xdr:rowOff>
    </xdr:to>
    <xdr:sp macro="" textlink="$U$18">
      <xdr:nvSpPr>
        <xdr:cNvPr id="4" name="Seta para a esquerda e para a direit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41144" y="3371850"/>
          <a:ext cx="1620000" cy="276225"/>
        </a:xfrm>
        <a:prstGeom prst="left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2A706184-DE50-4EB1-9512-3DEB9CE2F0E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R$ 0,01 / 0 kW</a:t>
          </a:fld>
          <a:endParaRPr lang="pt-BR" sz="1100" b="1"/>
        </a:p>
      </xdr:txBody>
    </xdr:sp>
    <xdr:clientData/>
  </xdr:twoCellAnchor>
  <xdr:twoCellAnchor>
    <xdr:from>
      <xdr:col>4</xdr:col>
      <xdr:colOff>526444</xdr:colOff>
      <xdr:row>24</xdr:row>
      <xdr:rowOff>85725</xdr:rowOff>
    </xdr:from>
    <xdr:to>
      <xdr:col>7</xdr:col>
      <xdr:colOff>317644</xdr:colOff>
      <xdr:row>25</xdr:row>
      <xdr:rowOff>171450</xdr:rowOff>
    </xdr:to>
    <xdr:sp macro="" textlink="$S$20">
      <xdr:nvSpPr>
        <xdr:cNvPr id="14" name="Seta para a esquerda e para a direit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841144" y="3695700"/>
          <a:ext cx="1620000" cy="276225"/>
        </a:xfrm>
        <a:prstGeom prst="left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9B6442D-7807-4E85-83AA-1642DB1F1F8E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2,23%</a:t>
          </a:fld>
          <a:endParaRPr lang="pt-BR" sz="1100" b="1"/>
        </a:p>
      </xdr:txBody>
    </xdr:sp>
    <xdr:clientData/>
  </xdr:twoCellAnchor>
  <xdr:twoCellAnchor>
    <xdr:from>
      <xdr:col>0</xdr:col>
      <xdr:colOff>216835</xdr:colOff>
      <xdr:row>29</xdr:row>
      <xdr:rowOff>14286</xdr:rowOff>
    </xdr:from>
    <xdr:to>
      <xdr:col>8</xdr:col>
      <xdr:colOff>49867</xdr:colOff>
      <xdr:row>38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197785</xdr:colOff>
      <xdr:row>12</xdr:row>
      <xdr:rowOff>171450</xdr:rowOff>
    </xdr:from>
    <xdr:to>
      <xdr:col>8</xdr:col>
      <xdr:colOff>68917</xdr:colOff>
      <xdr:row>17</xdr:row>
      <xdr:rowOff>133350</xdr:rowOff>
    </xdr:to>
    <xdr:sp macro="" textlink="$Q$26">
      <xdr:nvSpPr>
        <xdr:cNvPr id="6" name="Retângulo de cantos arredondado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97785" y="2188509"/>
          <a:ext cx="6437779" cy="9144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6320841-0F62-4AD4-855D-E827D16B572E}" type="TxLink">
            <a:rPr lang="en-US" sz="1400" b="1" i="0" u="none" strike="noStrike">
              <a:solidFill>
                <a:srgbClr val="FF0000"/>
              </a:solidFill>
              <a:latin typeface="Calibri"/>
              <a:cs typeface="Calibri"/>
            </a:rPr>
            <a:pPr algn="ctr"/>
            <a:t>ALERTA!
Esta é um SIMULAÇÃO baseada no perfil de consumidores da sua classe de consumo</a:t>
          </a:fld>
          <a:endParaRPr lang="pt-BR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371476</xdr:colOff>
      <xdr:row>1</xdr:row>
      <xdr:rowOff>1</xdr:rowOff>
    </xdr:from>
    <xdr:to>
      <xdr:col>6</xdr:col>
      <xdr:colOff>581026</xdr:colOff>
      <xdr:row>3</xdr:row>
      <xdr:rowOff>163601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1" y="142876"/>
          <a:ext cx="819150" cy="544600"/>
        </a:xfrm>
        <a:prstGeom prst="rect">
          <a:avLst/>
        </a:prstGeom>
      </xdr:spPr>
    </xdr:pic>
    <xdr:clientData/>
  </xdr:twoCellAnchor>
  <xdr:twoCellAnchor>
    <xdr:from>
      <xdr:col>3</xdr:col>
      <xdr:colOff>1019175</xdr:colOff>
      <xdr:row>31</xdr:row>
      <xdr:rowOff>99488</xdr:rowOff>
    </xdr:from>
    <xdr:to>
      <xdr:col>4</xdr:col>
      <xdr:colOff>19050</xdr:colOff>
      <xdr:row>36</xdr:row>
      <xdr:rowOff>4238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714750" y="5366813"/>
          <a:ext cx="142875" cy="857250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590550</xdr:colOff>
      <xdr:row>31</xdr:row>
      <xdr:rowOff>94613</xdr:rowOff>
    </xdr:from>
    <xdr:to>
      <xdr:col>4</xdr:col>
      <xdr:colOff>733425</xdr:colOff>
      <xdr:row>35</xdr:row>
      <xdr:rowOff>189863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429125" y="5361938"/>
          <a:ext cx="142875" cy="857250"/>
        </a:xfrm>
        <a:prstGeom prst="rect">
          <a:avLst/>
        </a:prstGeom>
        <a:solidFill>
          <a:srgbClr val="FFFF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19050</xdr:colOff>
      <xdr:row>31</xdr:row>
      <xdr:rowOff>94838</xdr:rowOff>
    </xdr:from>
    <xdr:to>
      <xdr:col>4</xdr:col>
      <xdr:colOff>590550</xdr:colOff>
      <xdr:row>35</xdr:row>
      <xdr:rowOff>189638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857625" y="5362163"/>
          <a:ext cx="571500" cy="856800"/>
        </a:xfrm>
        <a:prstGeom prst="rect">
          <a:avLst/>
        </a:prstGeom>
        <a:solidFill>
          <a:srgbClr val="FF0000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76200</xdr:colOff>
      <xdr:row>31</xdr:row>
      <xdr:rowOff>99713</xdr:rowOff>
    </xdr:from>
    <xdr:to>
      <xdr:col>3</xdr:col>
      <xdr:colOff>1028700</xdr:colOff>
      <xdr:row>36</xdr:row>
      <xdr:rowOff>4013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85800" y="5367038"/>
          <a:ext cx="3038475" cy="856800"/>
        </a:xfrm>
        <a:prstGeom prst="rect">
          <a:avLst/>
        </a:prstGeom>
        <a:solidFill>
          <a:srgbClr val="A9D18E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729676</xdr:colOff>
      <xdr:row>31</xdr:row>
      <xdr:rowOff>109238</xdr:rowOff>
    </xdr:from>
    <xdr:to>
      <xdr:col>5</xdr:col>
      <xdr:colOff>285750</xdr:colOff>
      <xdr:row>36</xdr:row>
      <xdr:rowOff>13538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568251" y="5376563"/>
          <a:ext cx="470474" cy="856800"/>
        </a:xfrm>
        <a:prstGeom prst="rect">
          <a:avLst/>
        </a:prstGeom>
        <a:solidFill>
          <a:srgbClr val="A9D18E">
            <a:alpha val="3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583547</xdr:colOff>
      <xdr:row>37</xdr:row>
      <xdr:rowOff>171450</xdr:rowOff>
    </xdr:from>
    <xdr:to>
      <xdr:col>7</xdr:col>
      <xdr:colOff>288272</xdr:colOff>
      <xdr:row>41</xdr:row>
      <xdr:rowOff>19050</xdr:rowOff>
    </xdr:to>
    <xdr:sp macro="" textlink="$P$33">
      <xdr:nvSpPr>
        <xdr:cNvPr id="21" name="Retângulo de cantos arredondado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3547" y="6581775"/>
          <a:ext cx="5676900" cy="6096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fld id="{17AC7E11-9D5F-4ADA-B704-FE8B2934C2AC}" type="TxLink">
            <a:rPr lang="en-US" sz="900" b="1" i="0" u="none" strike="noStrike">
              <a:solidFill>
                <a:srgbClr val="FF0000"/>
              </a:solidFill>
              <a:latin typeface="Calibri"/>
              <a:ea typeface="+mn-ea"/>
              <a:cs typeface="Calibri"/>
            </a:rPr>
            <a:pPr marL="0" indent="0" algn="ctr"/>
            <a:t>*No horário de verão o horário de ponta ocorre das 18:30 às 21:30 e o intermediário das 17:30 às 18:30 e 21:30 às 22:30.
**Aliquota PIS/COFINS calculado pela média dos ultimos meses.</a:t>
          </a:fld>
          <a:endParaRPr lang="pt-BR" sz="900" b="1" i="0" u="none" strike="noStrike">
            <a:solidFill>
              <a:srgbClr val="FF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857250</xdr:colOff>
      <xdr:row>27</xdr:row>
      <xdr:rowOff>69012</xdr:rowOff>
    </xdr:from>
    <xdr:to>
      <xdr:col>2</xdr:col>
      <xdr:colOff>1380478</xdr:colOff>
      <xdr:row>28</xdr:row>
      <xdr:rowOff>119630</xdr:rowOff>
    </xdr:to>
    <xdr:sp macro="" textlink="$L$20">
      <xdr:nvSpPr>
        <xdr:cNvPr id="22" name="Retângulo 21">
          <a:extLst>
            <a:ext uri="{FF2B5EF4-FFF2-40B4-BE49-F238E27FC236}">
              <a16:creationId xmlns:a16="http://schemas.microsoft.com/office/drawing/2014/main" id="{12FE26DB-BA99-49E0-B40F-79A8FB8EF861}"/>
            </a:ext>
          </a:extLst>
        </xdr:cNvPr>
        <xdr:cNvSpPr/>
      </xdr:nvSpPr>
      <xdr:spPr>
        <a:xfrm>
          <a:off x="2083076" y="4930903"/>
          <a:ext cx="523228" cy="249401"/>
        </a:xfrm>
        <a:prstGeom prst="rect">
          <a:avLst/>
        </a:prstGeom>
        <a:solidFill>
          <a:srgbClr val="C0504D">
            <a:lumMod val="40000"/>
            <a:lumOff val="60000"/>
          </a:srgbClr>
        </a:solidFill>
        <a:ln w="9525" cap="flat" cmpd="sng" algn="ctr">
          <a:solidFill>
            <a:srgbClr val="C0504D">
              <a:lumMod val="40000"/>
              <a:lumOff val="60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38AA19C-EB21-4F8F-A8FB-418D9EF9C5C6}" type="TxLink"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14,2%</a:t>
          </a:fld>
          <a:endParaRPr kumimoji="0" lang="pt-BR" sz="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857359</xdr:colOff>
      <xdr:row>26</xdr:row>
      <xdr:rowOff>95223</xdr:rowOff>
    </xdr:from>
    <xdr:to>
      <xdr:col>2</xdr:col>
      <xdr:colOff>1380587</xdr:colOff>
      <xdr:row>27</xdr:row>
      <xdr:rowOff>84270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424F719D-78F0-46D3-AAE9-ED32D39760E3}"/>
            </a:ext>
          </a:extLst>
        </xdr:cNvPr>
        <xdr:cNvSpPr/>
      </xdr:nvSpPr>
      <xdr:spPr>
        <a:xfrm>
          <a:off x="2083185" y="4766614"/>
          <a:ext cx="523228" cy="179547"/>
        </a:xfrm>
        <a:prstGeom prst="rect">
          <a:avLst/>
        </a:prstGeom>
        <a:gradFill rotWithShape="1">
          <a:gsLst>
            <a:gs pos="0">
              <a:srgbClr val="C0504D">
                <a:shade val="51000"/>
                <a:satMod val="130000"/>
              </a:srgbClr>
            </a:gs>
            <a:gs pos="80000">
              <a:srgbClr val="C0504D">
                <a:shade val="93000"/>
                <a:satMod val="130000"/>
              </a:srgbClr>
            </a:gs>
            <a:gs pos="100000">
              <a:srgbClr val="C0504D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Ponta</a:t>
          </a:r>
        </a:p>
      </xdr:txBody>
    </xdr:sp>
    <xdr:clientData/>
  </xdr:twoCellAnchor>
  <xdr:twoCellAnchor>
    <xdr:from>
      <xdr:col>2</xdr:col>
      <xdr:colOff>1432800</xdr:colOff>
      <xdr:row>27</xdr:row>
      <xdr:rowOff>69012</xdr:rowOff>
    </xdr:from>
    <xdr:to>
      <xdr:col>3</xdr:col>
      <xdr:colOff>481724</xdr:colOff>
      <xdr:row>28</xdr:row>
      <xdr:rowOff>119630</xdr:rowOff>
    </xdr:to>
    <xdr:sp macro="" textlink="$M$20">
      <xdr:nvSpPr>
        <xdr:cNvPr id="24" name="Retângulo 23">
          <a:extLst>
            <a:ext uri="{FF2B5EF4-FFF2-40B4-BE49-F238E27FC236}">
              <a16:creationId xmlns:a16="http://schemas.microsoft.com/office/drawing/2014/main" id="{096B04C0-1882-41B2-933A-FB512D8FDCCA}"/>
            </a:ext>
          </a:extLst>
        </xdr:cNvPr>
        <xdr:cNvSpPr/>
      </xdr:nvSpPr>
      <xdr:spPr>
        <a:xfrm>
          <a:off x="2658626" y="4930903"/>
          <a:ext cx="523228" cy="249401"/>
        </a:xfrm>
        <a:prstGeom prst="rect">
          <a:avLst/>
        </a:prstGeom>
        <a:solidFill>
          <a:schemeClr val="accent4">
            <a:lumMod val="60000"/>
            <a:lumOff val="40000"/>
            <a:alpha val="60000"/>
          </a:schemeClr>
        </a:solidFill>
        <a:ln w="9525" cap="flat" cmpd="sng" algn="ctr">
          <a:solidFill>
            <a:schemeClr val="accent4">
              <a:lumMod val="40000"/>
              <a:lumOff val="6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3BF15DE-8149-411C-A312-34FB5E7C50ED}" type="TxLink"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9,5%</a:t>
          </a:fld>
          <a:endParaRPr kumimoji="0" lang="pt-BR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1432909</xdr:colOff>
      <xdr:row>26</xdr:row>
      <xdr:rowOff>95223</xdr:rowOff>
    </xdr:from>
    <xdr:to>
      <xdr:col>3</xdr:col>
      <xdr:colOff>481833</xdr:colOff>
      <xdr:row>27</xdr:row>
      <xdr:rowOff>84270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5E91A98C-D464-4992-9F1D-B75F6EE998D0}"/>
            </a:ext>
          </a:extLst>
        </xdr:cNvPr>
        <xdr:cNvSpPr/>
      </xdr:nvSpPr>
      <xdr:spPr>
        <a:xfrm>
          <a:off x="2658735" y="4766614"/>
          <a:ext cx="523228" cy="17954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solidFill>
            <a:schemeClr val="accent4">
              <a:lumMod val="40000"/>
              <a:lumOff val="6000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Int.</a:t>
          </a:r>
        </a:p>
      </xdr:txBody>
    </xdr:sp>
    <xdr:clientData/>
  </xdr:twoCellAnchor>
  <xdr:twoCellAnchor>
    <xdr:from>
      <xdr:col>3</xdr:col>
      <xdr:colOff>534047</xdr:colOff>
      <xdr:row>27</xdr:row>
      <xdr:rowOff>69012</xdr:rowOff>
    </xdr:from>
    <xdr:to>
      <xdr:col>3</xdr:col>
      <xdr:colOff>1057275</xdr:colOff>
      <xdr:row>28</xdr:row>
      <xdr:rowOff>119630</xdr:rowOff>
    </xdr:to>
    <xdr:sp macro="" textlink="$N$20">
      <xdr:nvSpPr>
        <xdr:cNvPr id="26" name="Retângulo 25">
          <a:extLst>
            <a:ext uri="{FF2B5EF4-FFF2-40B4-BE49-F238E27FC236}">
              <a16:creationId xmlns:a16="http://schemas.microsoft.com/office/drawing/2014/main" id="{0EC5E8CD-84F1-4904-9C2B-E84864A20781}"/>
            </a:ext>
          </a:extLst>
        </xdr:cNvPr>
        <xdr:cNvSpPr/>
      </xdr:nvSpPr>
      <xdr:spPr>
        <a:xfrm>
          <a:off x="3234177" y="4930903"/>
          <a:ext cx="523228" cy="249401"/>
        </a:xfrm>
        <a:prstGeom prst="rect">
          <a:avLst/>
        </a:prstGeom>
        <a:solidFill>
          <a:srgbClr val="9BBB59">
            <a:lumMod val="40000"/>
            <a:lumOff val="60000"/>
          </a:srgbClr>
        </a:solidFill>
        <a:ln w="9525" cap="flat" cmpd="sng" algn="ctr">
          <a:solidFill>
            <a:srgbClr val="9BBB59">
              <a:lumMod val="40000"/>
              <a:lumOff val="60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3E69F8-5741-49C0-B435-4DF5377A3618}" type="TxLink">
            <a:rPr kumimoji="0" 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Calibri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76,3%</a:t>
          </a:fld>
          <a:endParaRPr kumimoji="0" lang="pt-BR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534156</xdr:colOff>
      <xdr:row>26</xdr:row>
      <xdr:rowOff>95223</xdr:rowOff>
    </xdr:from>
    <xdr:to>
      <xdr:col>3</xdr:col>
      <xdr:colOff>1057384</xdr:colOff>
      <xdr:row>27</xdr:row>
      <xdr:rowOff>84270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E9B6561-BF75-486A-AFFB-222092555CB7}"/>
            </a:ext>
          </a:extLst>
        </xdr:cNvPr>
        <xdr:cNvSpPr/>
      </xdr:nvSpPr>
      <xdr:spPr>
        <a:xfrm>
          <a:off x="3234286" y="4766614"/>
          <a:ext cx="523228" cy="179547"/>
        </a:xfrm>
        <a:prstGeom prst="rect">
          <a:avLst/>
        </a:prstGeom>
        <a:gradFill rotWithShape="1">
          <a:gsLst>
            <a:gs pos="0">
              <a:srgbClr val="9BBB59">
                <a:shade val="51000"/>
                <a:satMod val="130000"/>
              </a:srgbClr>
            </a:gs>
            <a:gs pos="80000">
              <a:srgbClr val="9BBB59">
                <a:shade val="93000"/>
                <a:satMod val="130000"/>
              </a:srgbClr>
            </a:gs>
            <a:gs pos="100000">
              <a:srgbClr val="9BBB59">
                <a:shade val="94000"/>
                <a:satMod val="135000"/>
              </a:srgbClr>
            </a:gs>
          </a:gsLst>
          <a:lin ang="16200000" scaled="0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FP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3"/>
  <sheetViews>
    <sheetView showGridLines="0" tabSelected="1" zoomScaleNormal="100" workbookViewId="0">
      <selection activeCell="N17" sqref="N17:N18"/>
    </sheetView>
  </sheetViews>
  <sheetFormatPr defaultColWidth="0" defaultRowHeight="0" customHeight="1" zeroHeight="1" x14ac:dyDescent="0.25"/>
  <cols>
    <col min="1" max="1" width="3.42578125" style="51" customWidth="1"/>
    <col min="2" max="13" width="9.140625" style="51" customWidth="1"/>
    <col min="14" max="14" width="12" style="51" customWidth="1"/>
    <col min="15" max="16" width="9.140625" style="51" customWidth="1"/>
    <col min="17" max="17" width="6.28515625" style="51" customWidth="1"/>
    <col min="18" max="18" width="3.42578125" style="51" customWidth="1"/>
    <col min="19" max="28" width="9.140625" style="52" hidden="1"/>
    <col min="29" max="29" width="11.7109375" style="52" hidden="1"/>
    <col min="30" max="30" width="13.28515625" style="52" hidden="1"/>
    <col min="31" max="31" width="12.140625" style="52" hidden="1"/>
    <col min="32" max="32" width="10.5703125" style="52" hidden="1"/>
    <col min="33" max="33" width="9.140625" style="52" hidden="1"/>
    <col min="34" max="16383" width="9.140625" hidden="1"/>
    <col min="16384" max="16384" width="16.140625" style="52" hidden="1"/>
  </cols>
  <sheetData>
    <row r="1" spans="3:17" ht="15" x14ac:dyDescent="0.25"/>
    <row r="2" spans="3:17" ht="15" x14ac:dyDescent="0.25"/>
    <row r="3" spans="3:17" ht="15" x14ac:dyDescent="0.25"/>
    <row r="4" spans="3:17" ht="15" x14ac:dyDescent="0.25"/>
    <row r="5" spans="3:17" ht="15" x14ac:dyDescent="0.25"/>
    <row r="6" spans="3:17" ht="15" x14ac:dyDescent="0.25"/>
    <row r="7" spans="3:17" ht="15" x14ac:dyDescent="0.25"/>
    <row r="8" spans="3:17" ht="15" x14ac:dyDescent="0.25"/>
    <row r="9" spans="3:17" ht="15" x14ac:dyDescent="0.25"/>
    <row r="10" spans="3:17" ht="15.75" thickBot="1" x14ac:dyDescent="0.3"/>
    <row r="11" spans="3:17" ht="18.75" x14ac:dyDescent="0.25">
      <c r="C11" s="53"/>
      <c r="D11" s="53"/>
      <c r="E11" s="78" t="s">
        <v>117</v>
      </c>
      <c r="F11" s="79"/>
      <c r="G11" s="79"/>
      <c r="H11" s="80"/>
      <c r="J11" s="54"/>
      <c r="K11" s="54"/>
      <c r="L11" s="53"/>
      <c r="M11" s="53"/>
      <c r="N11" s="84">
        <v>1</v>
      </c>
    </row>
    <row r="12" spans="3:17" ht="10.5" customHeight="1" thickBot="1" x14ac:dyDescent="0.3">
      <c r="C12" s="53"/>
      <c r="D12" s="53"/>
      <c r="E12" s="81"/>
      <c r="F12" s="82"/>
      <c r="G12" s="82"/>
      <c r="H12" s="83"/>
      <c r="J12" s="54"/>
      <c r="K12" s="54"/>
      <c r="L12" s="53"/>
      <c r="M12" s="53"/>
      <c r="N12" s="85"/>
    </row>
    <row r="13" spans="3:17" ht="10.5" customHeight="1" thickBot="1" x14ac:dyDescent="0.3"/>
    <row r="14" spans="3:17" ht="15.75" customHeight="1" x14ac:dyDescent="0.25">
      <c r="E14" s="74" t="s">
        <v>186</v>
      </c>
      <c r="F14" s="75"/>
      <c r="G14" s="55"/>
      <c r="H14" s="55"/>
      <c r="I14" s="55"/>
      <c r="J14" s="55"/>
      <c r="K14" s="55"/>
      <c r="L14" s="55"/>
      <c r="M14" s="55"/>
      <c r="N14" s="86">
        <v>0</v>
      </c>
      <c r="O14" s="56"/>
      <c r="P14" s="57"/>
      <c r="Q14" s="57"/>
    </row>
    <row r="15" spans="3:17" ht="10.5" customHeight="1" thickBot="1" x14ac:dyDescent="0.3">
      <c r="E15" s="76"/>
      <c r="F15" s="77"/>
      <c r="G15" s="55"/>
      <c r="H15" s="55"/>
      <c r="I15" s="55"/>
      <c r="J15" s="55"/>
      <c r="K15" s="55"/>
      <c r="L15" s="55"/>
      <c r="M15" s="55"/>
      <c r="N15" s="87"/>
      <c r="O15" s="56"/>
      <c r="P15" s="57"/>
      <c r="Q15" s="57"/>
    </row>
    <row r="16" spans="3:17" ht="10.5" customHeight="1" thickBot="1" x14ac:dyDescent="0.3"/>
    <row r="17" spans="2:17" ht="15" customHeight="1" x14ac:dyDescent="0.25"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86">
        <v>0</v>
      </c>
      <c r="O17" s="56"/>
      <c r="P17" s="57"/>
      <c r="Q17" s="57"/>
    </row>
    <row r="18" spans="2:17" ht="10.5" customHeight="1" thickBot="1" x14ac:dyDescent="0.3"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87"/>
      <c r="O18" s="56"/>
      <c r="P18" s="57"/>
      <c r="Q18" s="57"/>
    </row>
    <row r="19" spans="2:17" ht="10.5" customHeight="1" x14ac:dyDescent="0.25"/>
    <row r="20" spans="2:17" ht="15" customHeight="1" x14ac:dyDescent="0.25">
      <c r="C20" s="58"/>
      <c r="D20" s="88" t="str">
        <f>Simulador!$Q$26</f>
        <v>ALERTA!
Esta é um SIMULAÇÃO baseada no perfil de consumidores da sua classe de consumo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7" ht="15" customHeight="1" x14ac:dyDescent="0.25">
      <c r="C21" s="5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7" ht="15" customHeight="1" x14ac:dyDescent="0.25">
      <c r="C22" s="5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7" ht="15" x14ac:dyDescent="0.2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2:17" ht="15" x14ac:dyDescent="0.2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7" ht="15" x14ac:dyDescent="0.25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7" ht="15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7" ht="10.5" customHeight="1" x14ac:dyDescent="0.25">
      <c r="B27" s="59"/>
      <c r="C27" s="59"/>
      <c r="D27" s="59"/>
      <c r="E27" s="59"/>
      <c r="F27" s="59"/>
      <c r="G27" s="59"/>
      <c r="H27" s="59"/>
      <c r="I27" s="59"/>
      <c r="J27" s="89">
        <f>Simulador!R19</f>
        <v>0.89</v>
      </c>
      <c r="K27" s="89"/>
      <c r="L27" s="89"/>
      <c r="M27" s="90">
        <f>Simulador!U16</f>
        <v>0.91</v>
      </c>
      <c r="N27" s="90"/>
      <c r="O27" s="90"/>
      <c r="P27" s="59"/>
    </row>
    <row r="28" spans="2:17" ht="10.5" customHeight="1" x14ac:dyDescent="0.25">
      <c r="B28" s="59"/>
      <c r="C28" s="59"/>
      <c r="D28" s="59"/>
      <c r="E28" s="59"/>
      <c r="F28" s="59"/>
      <c r="G28" s="59"/>
      <c r="H28" s="59"/>
      <c r="I28" s="59"/>
      <c r="J28" s="89"/>
      <c r="K28" s="89"/>
      <c r="L28" s="89"/>
      <c r="M28" s="90"/>
      <c r="N28" s="90"/>
      <c r="O28" s="90"/>
      <c r="P28" s="59"/>
    </row>
    <row r="29" spans="2:17" ht="16.5" customHeight="1" x14ac:dyDescent="0.25">
      <c r="B29" s="59"/>
      <c r="C29" s="59"/>
      <c r="D29" s="59"/>
      <c r="E29" s="59"/>
      <c r="F29" s="59"/>
      <c r="G29" s="59"/>
      <c r="H29" s="59"/>
      <c r="I29" s="59"/>
      <c r="J29" s="71" t="str">
        <f>Simulador!U18</f>
        <v>R$ 0,01 / 0 kW</v>
      </c>
      <c r="K29" s="71"/>
      <c r="L29" s="71"/>
      <c r="M29" s="71"/>
      <c r="N29" s="71"/>
      <c r="O29" s="71"/>
      <c r="P29" s="59"/>
    </row>
    <row r="30" spans="2:17" ht="15.75" x14ac:dyDescent="0.25">
      <c r="B30" s="59"/>
      <c r="C30" s="59"/>
      <c r="D30" s="59"/>
      <c r="E30" s="59"/>
      <c r="F30" s="59"/>
      <c r="G30" s="59"/>
      <c r="H30" s="59"/>
      <c r="I30" s="59"/>
      <c r="J30" s="72" t="str">
        <f>IF(Simulador!S19 &gt; 0,"Acrescimo de "&amp;ROUND(Simulador!S20*100,0)&amp;"% em relação à tarifa convencional","Economia de "&amp;ROUND(Simulador!S20*100,0)&amp;"% em relação à tarifa convencional")</f>
        <v>Acrescimo de 2% em relação à tarifa convencional</v>
      </c>
      <c r="K30" s="73"/>
      <c r="L30" s="73"/>
      <c r="M30" s="73"/>
      <c r="N30" s="73"/>
      <c r="O30" s="73"/>
      <c r="P30" s="59"/>
    </row>
    <row r="31" spans="2:17" ht="15.75" x14ac:dyDescent="0.25">
      <c r="B31" s="59"/>
      <c r="C31" s="59"/>
      <c r="D31" s="59"/>
      <c r="E31" s="59"/>
      <c r="F31" s="59"/>
      <c r="G31" s="59"/>
      <c r="H31" s="59"/>
      <c r="I31" s="59"/>
      <c r="J31" s="73"/>
      <c r="K31" s="73"/>
      <c r="L31" s="73"/>
      <c r="M31" s="73"/>
      <c r="N31" s="73"/>
      <c r="O31" s="73"/>
      <c r="P31" s="59"/>
    </row>
    <row r="32" spans="2:17" ht="15" x14ac:dyDescent="0.25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28" ht="15" x14ac:dyDescent="0.25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28" ht="15" x14ac:dyDescent="0.25">
      <c r="B34" s="59"/>
    </row>
    <row r="35" spans="2:28" ht="15" x14ac:dyDescent="0.25"/>
    <row r="36" spans="2:28" ht="15" x14ac:dyDescent="0.25">
      <c r="AB36" s="60"/>
    </row>
    <row r="37" spans="2:28" ht="15" x14ac:dyDescent="0.25"/>
    <row r="38" spans="2:28" ht="15" x14ac:dyDescent="0.25"/>
    <row r="39" spans="2:28" ht="15" x14ac:dyDescent="0.25"/>
    <row r="40" spans="2:28" ht="15" x14ac:dyDescent="0.25"/>
    <row r="41" spans="2:28" ht="15" x14ac:dyDescent="0.25"/>
    <row r="42" spans="2:28" ht="15" x14ac:dyDescent="0.25"/>
    <row r="43" spans="2:28" ht="15" x14ac:dyDescent="0.25"/>
  </sheetData>
  <sheetProtection algorithmName="SHA-512" hashValue="ednmiOlIJ09w7dnMUcGDZGTl9HBRKQRm0pZx9q/tLnXw+E8DQBFaKzQX64VeRGYld+tYxbUF+F8VNH78UeNxrw==" saltValue="AKW76Gl7qbvZEqCIIOxi+Q==" spinCount="100000" sheet="1" objects="1" scenarios="1" selectLockedCells="1"/>
  <customSheetViews>
    <customSheetView guid="{D00A03F7-A537-475E-B37A-83CFB7A24E47}" showGridLines="0" hiddenRows="1" hiddenColumns="1">
      <selection activeCell="E11" sqref="E11:H12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11">
    <mergeCell ref="J29:O29"/>
    <mergeCell ref="J30:O30"/>
    <mergeCell ref="J31:O31"/>
    <mergeCell ref="E14:F15"/>
    <mergeCell ref="E11:H12"/>
    <mergeCell ref="N11:N12"/>
    <mergeCell ref="N14:N15"/>
    <mergeCell ref="N17:N18"/>
    <mergeCell ref="D20:O22"/>
    <mergeCell ref="J27:L28"/>
    <mergeCell ref="M27:O28"/>
  </mergeCell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Simulador!$P$1:$P$21</xm:f>
          </x14:formula1>
          <xm:sqref>N17:N18 N14:N15</xm:sqref>
        </x14:dataValidation>
        <x14:dataValidation type="list" allowBlank="1" showInputMessage="1" showErrorMessage="1" xr:uid="{00000000-0002-0000-0000-000001000000}">
          <x14:formula1>
            <xm:f>Simulador!$R$2:$R$6</xm:f>
          </x14:formula1>
          <xm:sqref>E11</xm:sqref>
        </x14:dataValidation>
        <x14:dataValidation type="list" allowBlank="1" showInputMessage="1" showErrorMessage="1" xr:uid="{00000000-0002-0000-0000-000003000000}">
          <x14:formula1>
            <xm:f>Simulador!$U$2:$U$3</xm:f>
          </x14:formula1>
          <xm:sqref>E14:F15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4" tint="-0.499984740745262"/>
  </sheetPr>
  <dimension ref="B2:FE1983"/>
  <sheetViews>
    <sheetView showGridLines="0" zoomScaleNormal="100" workbookViewId="0">
      <pane xSplit="4" ySplit="3" topLeftCell="CN75" activePane="bottomRight" state="frozen"/>
      <selection pane="topRight" activeCell="E1" sqref="E1"/>
      <selection pane="bottomLeft" activeCell="A4" sqref="A4"/>
      <selection pane="bottomRight" activeCell="CX79" sqref="CX79"/>
    </sheetView>
  </sheetViews>
  <sheetFormatPr defaultColWidth="11.42578125" defaultRowHeight="15" x14ac:dyDescent="0.25"/>
  <cols>
    <col min="1" max="1" width="5.28515625" bestFit="1" customWidth="1"/>
    <col min="2" max="2" width="14.85546875" bestFit="1" customWidth="1"/>
    <col min="3" max="3" width="12.28515625" bestFit="1" customWidth="1"/>
    <col min="4" max="4" width="9" bestFit="1" customWidth="1"/>
    <col min="5" max="100" width="12" bestFit="1" customWidth="1"/>
    <col min="101" max="101" width="11.42578125" collapsed="1"/>
    <col min="107" max="107" width="6" customWidth="1"/>
    <col min="108" max="108" width="4.42578125" customWidth="1"/>
    <col min="109" max="109" width="10.7109375" customWidth="1"/>
    <col min="110" max="111" width="4.42578125" customWidth="1"/>
    <col min="112" max="112" width="6.85546875" customWidth="1"/>
    <col min="113" max="135" width="7.140625" customWidth="1"/>
    <col min="136" max="136" width="12.7109375" customWidth="1"/>
    <col min="137" max="137" width="3.42578125" customWidth="1"/>
    <col min="138" max="138" width="6" customWidth="1"/>
    <col min="139" max="139" width="6.5703125" customWidth="1"/>
    <col min="140" max="161" width="4.7109375" customWidth="1"/>
    <col min="162" max="215" width="3.42578125" customWidth="1"/>
  </cols>
  <sheetData>
    <row r="2" spans="2:106" x14ac:dyDescent="0.25">
      <c r="B2" s="6" t="s">
        <v>120</v>
      </c>
    </row>
    <row r="3" spans="2:10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X3" s="1" t="s">
        <v>99</v>
      </c>
      <c r="CZ3" s="39" t="s">
        <v>157</v>
      </c>
      <c r="DA3" s="39" t="s">
        <v>159</v>
      </c>
      <c r="DB3" s="39" t="s">
        <v>158</v>
      </c>
    </row>
    <row r="4" spans="2:106" x14ac:dyDescent="0.25">
      <c r="B4" s="3" t="s">
        <v>103</v>
      </c>
      <c r="C4" s="3" t="s">
        <v>104</v>
      </c>
      <c r="D4" s="3" t="s">
        <v>100</v>
      </c>
      <c r="E4" s="3">
        <v>8134.9271345500001</v>
      </c>
      <c r="F4" s="3">
        <v>8032.38820545</v>
      </c>
      <c r="G4" s="3">
        <v>8006.3690381799997</v>
      </c>
      <c r="H4" s="3">
        <v>8102.9316545499996</v>
      </c>
      <c r="I4" s="3">
        <v>8038.7858290900003</v>
      </c>
      <c r="J4" s="3">
        <v>7961.4669872699997</v>
      </c>
      <c r="K4" s="3">
        <v>8028.2625672699996</v>
      </c>
      <c r="L4" s="3">
        <v>7903.4352381799999</v>
      </c>
      <c r="M4" s="3">
        <v>7719.2005709100004</v>
      </c>
      <c r="N4" s="3">
        <v>7738.8476763600002</v>
      </c>
      <c r="O4" s="3">
        <v>7869.8184345500003</v>
      </c>
      <c r="P4" s="3">
        <v>7943.71042364</v>
      </c>
      <c r="Q4" s="3">
        <v>7937.6904599999998</v>
      </c>
      <c r="R4" s="3">
        <v>7836.7432363600001</v>
      </c>
      <c r="S4" s="3">
        <v>7709.4170490899996</v>
      </c>
      <c r="T4" s="3">
        <v>7762.8266254500004</v>
      </c>
      <c r="U4" s="3">
        <v>7760.5425509099996</v>
      </c>
      <c r="V4" s="3">
        <v>7741.0660945500003</v>
      </c>
      <c r="W4" s="3">
        <v>7729.44939273</v>
      </c>
      <c r="X4" s="3">
        <v>7767.5767763599997</v>
      </c>
      <c r="Y4" s="3">
        <v>7807.6271618199999</v>
      </c>
      <c r="Z4" s="3">
        <v>7976.5831799999996</v>
      </c>
      <c r="AA4" s="3">
        <v>8200.2972290899997</v>
      </c>
      <c r="AB4" s="3">
        <v>8185.54290545</v>
      </c>
      <c r="AC4" s="3">
        <v>8136.8527854499998</v>
      </c>
      <c r="AD4" s="3">
        <v>8124.6113381799996</v>
      </c>
      <c r="AE4" s="3">
        <v>8130.6991054500004</v>
      </c>
      <c r="AF4" s="3">
        <v>8161.26690727</v>
      </c>
      <c r="AG4" s="3">
        <v>8179.3986054500001</v>
      </c>
      <c r="AH4" s="3">
        <v>8239.1211509099994</v>
      </c>
      <c r="AI4" s="3">
        <v>8218.9645472699995</v>
      </c>
      <c r="AJ4" s="3">
        <v>8284.6032181800001</v>
      </c>
      <c r="AK4" s="3">
        <v>8144.3191381799998</v>
      </c>
      <c r="AL4" s="3">
        <v>8221.3106636400007</v>
      </c>
      <c r="AM4" s="3">
        <v>8263.94777273</v>
      </c>
      <c r="AN4" s="3">
        <v>8274.8292927300008</v>
      </c>
      <c r="AO4" s="3">
        <v>8261.3600654500005</v>
      </c>
      <c r="AP4" s="3">
        <v>8244.3241763599999</v>
      </c>
      <c r="AQ4" s="3">
        <v>8204.79568182</v>
      </c>
      <c r="AR4" s="3">
        <v>8305.0984745500009</v>
      </c>
      <c r="AS4" s="3">
        <v>8196.7152236399997</v>
      </c>
      <c r="AT4" s="3">
        <v>8240.8827799999999</v>
      </c>
      <c r="AU4" s="3">
        <v>8325.0216690899997</v>
      </c>
      <c r="AV4" s="3">
        <v>8251.7909309099996</v>
      </c>
      <c r="AW4" s="3">
        <v>8208.7744690899999</v>
      </c>
      <c r="AX4" s="3">
        <v>8170.97915818</v>
      </c>
      <c r="AY4" s="3">
        <v>8211.9317654499991</v>
      </c>
      <c r="AZ4" s="3">
        <v>8248.0121527299998</v>
      </c>
      <c r="BA4" s="3">
        <v>8300.3095781800002</v>
      </c>
      <c r="BB4" s="3">
        <v>8317.71982364</v>
      </c>
      <c r="BC4" s="3">
        <v>8347.6721945499994</v>
      </c>
      <c r="BD4" s="3">
        <v>8248.29705818</v>
      </c>
      <c r="BE4" s="3">
        <v>8256.3527854500007</v>
      </c>
      <c r="BF4" s="3">
        <v>8295.3412763600008</v>
      </c>
      <c r="BG4" s="3">
        <v>8283.45484545</v>
      </c>
      <c r="BH4" s="3">
        <v>8257.9672236400002</v>
      </c>
      <c r="BI4" s="3">
        <v>8265.4884072700006</v>
      </c>
      <c r="BJ4" s="3">
        <v>8299.4549636400006</v>
      </c>
      <c r="BK4" s="3">
        <v>8274.5109200000006</v>
      </c>
      <c r="BL4" s="3">
        <v>8311.3128363600008</v>
      </c>
      <c r="BM4" s="3">
        <v>8441.1379181800003</v>
      </c>
      <c r="BN4" s="3">
        <v>8281.7717036400009</v>
      </c>
      <c r="BO4" s="3">
        <v>8278.6337854499998</v>
      </c>
      <c r="BP4" s="3">
        <v>8324.0997509099998</v>
      </c>
      <c r="BQ4" s="3">
        <v>8328.6427109100005</v>
      </c>
      <c r="BR4" s="3">
        <v>8286.1766709099993</v>
      </c>
      <c r="BS4" s="3">
        <v>8187.4173236400002</v>
      </c>
      <c r="BT4" s="3">
        <v>8191.5837618200003</v>
      </c>
      <c r="BU4" s="3">
        <v>8069.74373818</v>
      </c>
      <c r="BV4" s="3">
        <v>7611.0239890900002</v>
      </c>
      <c r="BW4" s="3">
        <v>7221.1872454499999</v>
      </c>
      <c r="BX4" s="3">
        <v>6889.4979254500004</v>
      </c>
      <c r="BY4" s="3">
        <v>6856.9599327300002</v>
      </c>
      <c r="BZ4" s="3">
        <v>6831.5218745499997</v>
      </c>
      <c r="CA4" s="3">
        <v>6853.0746872700001</v>
      </c>
      <c r="CB4" s="3">
        <v>6886.1518599999999</v>
      </c>
      <c r="CC4" s="3">
        <v>6875.0572527300001</v>
      </c>
      <c r="CD4" s="3">
        <v>6798.1711436400001</v>
      </c>
      <c r="CE4" s="3">
        <v>6713.20539818</v>
      </c>
      <c r="CF4" s="3">
        <v>6700.4960727300004</v>
      </c>
      <c r="CG4" s="3">
        <v>6735.0909890900002</v>
      </c>
      <c r="CH4" s="3">
        <v>6752.5955763600005</v>
      </c>
      <c r="CI4" s="3">
        <v>6748.1315836399999</v>
      </c>
      <c r="CJ4" s="3">
        <v>7099.5464127300002</v>
      </c>
      <c r="CK4" s="3">
        <v>7835.6900563600002</v>
      </c>
      <c r="CL4" s="3">
        <v>8031.0668254499997</v>
      </c>
      <c r="CM4" s="3">
        <v>8137.2946709099997</v>
      </c>
      <c r="CN4" s="3">
        <v>8152.6225090899998</v>
      </c>
      <c r="CO4" s="3">
        <v>8251.9290600000004</v>
      </c>
      <c r="CP4" s="3">
        <v>8180.2091090900003</v>
      </c>
      <c r="CQ4" s="3">
        <v>8254.2091509099992</v>
      </c>
      <c r="CR4" s="3">
        <v>8255.6022981799997</v>
      </c>
      <c r="CS4" s="3">
        <v>8155.8007818200003</v>
      </c>
      <c r="CT4" s="3">
        <v>8141.81593273</v>
      </c>
      <c r="CU4" s="3">
        <v>8154.6838254499999</v>
      </c>
      <c r="CV4" s="3">
        <v>8191.2639200000003</v>
      </c>
      <c r="CZ4" s="37"/>
      <c r="DA4" s="37"/>
      <c r="DB4" s="37"/>
    </row>
    <row r="5" spans="2:106" x14ac:dyDescent="0.25">
      <c r="B5" s="4" t="s">
        <v>103</v>
      </c>
      <c r="C5" s="4" t="s">
        <v>104</v>
      </c>
      <c r="D5" s="4" t="s">
        <v>101</v>
      </c>
      <c r="E5" s="4">
        <v>8156.0730581799999</v>
      </c>
      <c r="F5" s="4">
        <v>7988.3417654499999</v>
      </c>
      <c r="G5" s="4">
        <v>7997.2674527299996</v>
      </c>
      <c r="H5" s="4">
        <v>8091.1540254499996</v>
      </c>
      <c r="I5" s="4">
        <v>8035.9207890899997</v>
      </c>
      <c r="J5" s="4">
        <v>8044.7512581800001</v>
      </c>
      <c r="K5" s="4">
        <v>7978.61348</v>
      </c>
      <c r="L5" s="4">
        <v>8066.7813109099998</v>
      </c>
      <c r="M5" s="4">
        <v>8071.8345399999998</v>
      </c>
      <c r="N5" s="4">
        <v>7935.9326345500003</v>
      </c>
      <c r="O5" s="4">
        <v>7881.61539636</v>
      </c>
      <c r="P5" s="4">
        <v>7915.8715000000002</v>
      </c>
      <c r="Q5" s="4">
        <v>7804.2420345500004</v>
      </c>
      <c r="R5" s="4">
        <v>7729.8073890899996</v>
      </c>
      <c r="S5" s="4">
        <v>7672.6213600000001</v>
      </c>
      <c r="T5" s="4">
        <v>7743.0452999999998</v>
      </c>
      <c r="U5" s="4">
        <v>7754.0355527299998</v>
      </c>
      <c r="V5" s="4">
        <v>7718.5073090899996</v>
      </c>
      <c r="W5" s="4">
        <v>7753.3059963599999</v>
      </c>
      <c r="X5" s="4">
        <v>7669.76902909</v>
      </c>
      <c r="Y5" s="4">
        <v>7635.5812963600001</v>
      </c>
      <c r="Z5" s="4">
        <v>7700.4538309099999</v>
      </c>
      <c r="AA5" s="4">
        <v>7748.5700981800001</v>
      </c>
      <c r="AB5" s="4">
        <v>7721.38738182</v>
      </c>
      <c r="AC5" s="4">
        <v>7596.12627273</v>
      </c>
      <c r="AD5" s="4">
        <v>7598.5881636399999</v>
      </c>
      <c r="AE5" s="4">
        <v>7826.5771327299999</v>
      </c>
      <c r="AF5" s="4">
        <v>7923.6913563600001</v>
      </c>
      <c r="AG5" s="4">
        <v>7785.6001818200002</v>
      </c>
      <c r="AH5" s="4">
        <v>7789.9753600000004</v>
      </c>
      <c r="AI5" s="4">
        <v>7813.7463781799997</v>
      </c>
      <c r="AJ5" s="4">
        <v>7848.2877309100004</v>
      </c>
      <c r="AK5" s="4">
        <v>7832.40500909</v>
      </c>
      <c r="AL5" s="4">
        <v>7717.9979000000003</v>
      </c>
      <c r="AM5" s="4">
        <v>7740.4609363600002</v>
      </c>
      <c r="AN5" s="4">
        <v>7817.3768090900003</v>
      </c>
      <c r="AO5" s="4">
        <v>7877.7388127300001</v>
      </c>
      <c r="AP5" s="4">
        <v>7931.9568818199996</v>
      </c>
      <c r="AQ5" s="4">
        <v>7958.7653818199997</v>
      </c>
      <c r="AR5" s="4">
        <v>7864.7960781800002</v>
      </c>
      <c r="AS5" s="4">
        <v>7896.3777345500002</v>
      </c>
      <c r="AT5" s="4">
        <v>7916.7587727299997</v>
      </c>
      <c r="AU5" s="4">
        <v>7973.53720909</v>
      </c>
      <c r="AV5" s="4">
        <v>7956.2250854499998</v>
      </c>
      <c r="AW5" s="4">
        <v>7882.4007763600002</v>
      </c>
      <c r="AX5" s="4">
        <v>7908.2105745500003</v>
      </c>
      <c r="AY5" s="4">
        <v>7935.48404364</v>
      </c>
      <c r="AZ5" s="4">
        <v>7825.7541254500002</v>
      </c>
      <c r="BA5" s="4">
        <v>7773.0345036400004</v>
      </c>
      <c r="BB5" s="4">
        <v>7808.4525400000002</v>
      </c>
      <c r="BC5" s="4">
        <v>7663.5013345500001</v>
      </c>
      <c r="BD5" s="4">
        <v>7703.2964745500003</v>
      </c>
      <c r="BE5" s="4">
        <v>7659.8093381799999</v>
      </c>
      <c r="BF5" s="4">
        <v>7684.3660272699999</v>
      </c>
      <c r="BG5" s="4">
        <v>7714.6458727299996</v>
      </c>
      <c r="BH5" s="4">
        <v>7743.0408327300001</v>
      </c>
      <c r="BI5" s="4">
        <v>7720.8785745499999</v>
      </c>
      <c r="BJ5" s="4">
        <v>7673.2708945499999</v>
      </c>
      <c r="BK5" s="4">
        <v>7695.0433472699997</v>
      </c>
      <c r="BL5" s="4">
        <v>7610.8173454500002</v>
      </c>
      <c r="BM5" s="4">
        <v>7601.2835618199997</v>
      </c>
      <c r="BN5" s="4">
        <v>7533.31814545</v>
      </c>
      <c r="BO5" s="4">
        <v>7615.0856527300002</v>
      </c>
      <c r="BP5" s="4">
        <v>7640.43522364</v>
      </c>
      <c r="BQ5" s="4">
        <v>7552.16241636</v>
      </c>
      <c r="BR5" s="4">
        <v>7371.6589927300001</v>
      </c>
      <c r="BS5" s="4">
        <v>7326.6701109100004</v>
      </c>
      <c r="BT5" s="4">
        <v>7321.4251236399996</v>
      </c>
      <c r="BU5" s="4">
        <v>7405.7080054500002</v>
      </c>
      <c r="BV5" s="4">
        <v>7131.4829290899997</v>
      </c>
      <c r="BW5" s="4">
        <v>7095.6822054499999</v>
      </c>
      <c r="BX5" s="4">
        <v>7099.6656672700001</v>
      </c>
      <c r="BY5" s="4">
        <v>7076.71794727</v>
      </c>
      <c r="BZ5" s="4">
        <v>7020.2171127299998</v>
      </c>
      <c r="CA5" s="4">
        <v>7021.0082599999996</v>
      </c>
      <c r="CB5" s="4">
        <v>6994.1959999999999</v>
      </c>
      <c r="CC5" s="4">
        <v>7049.6764018200001</v>
      </c>
      <c r="CD5" s="4">
        <v>7054.5544600000003</v>
      </c>
      <c r="CE5" s="4">
        <v>6954.3955509099997</v>
      </c>
      <c r="CF5" s="4">
        <v>6916.0118709099997</v>
      </c>
      <c r="CG5" s="4">
        <v>6955.4360036400003</v>
      </c>
      <c r="CH5" s="4">
        <v>6943.5356581799997</v>
      </c>
      <c r="CI5" s="4">
        <v>6906.3402363599998</v>
      </c>
      <c r="CJ5" s="4">
        <v>6889.5807890899996</v>
      </c>
      <c r="CK5" s="4">
        <v>6810.7250890900004</v>
      </c>
      <c r="CL5" s="4">
        <v>6824.5090600000003</v>
      </c>
      <c r="CM5" s="4">
        <v>6841.7194272699999</v>
      </c>
      <c r="CN5" s="4">
        <v>6869.0925290900004</v>
      </c>
      <c r="CO5" s="4">
        <v>6910.8290527299996</v>
      </c>
      <c r="CP5" s="4">
        <v>6893.7781272700004</v>
      </c>
      <c r="CQ5" s="4">
        <v>6825.9947545499999</v>
      </c>
      <c r="CR5" s="4">
        <v>6745.1414290900002</v>
      </c>
      <c r="CS5" s="4">
        <v>6744.2613381800002</v>
      </c>
      <c r="CT5" s="4">
        <v>6709.6509509099997</v>
      </c>
      <c r="CU5" s="4">
        <v>6718.0261363600002</v>
      </c>
      <c r="CV5" s="4">
        <v>6704.7423490900001</v>
      </c>
      <c r="CZ5" s="37"/>
      <c r="DA5" s="37"/>
      <c r="DB5" s="37"/>
    </row>
    <row r="6" spans="2:106" x14ac:dyDescent="0.25">
      <c r="B6" s="5" t="s">
        <v>103</v>
      </c>
      <c r="C6" s="5" t="s">
        <v>104</v>
      </c>
      <c r="D6" s="5" t="s">
        <v>102</v>
      </c>
      <c r="E6" s="5">
        <v>6822.0091436399998</v>
      </c>
      <c r="F6" s="5">
        <v>6773.1214909099999</v>
      </c>
      <c r="G6" s="5">
        <v>6780.1566836399998</v>
      </c>
      <c r="H6" s="5">
        <v>6805.4180200000001</v>
      </c>
      <c r="I6" s="5">
        <v>6829.6683254500003</v>
      </c>
      <c r="J6" s="5">
        <v>6701.7644399999999</v>
      </c>
      <c r="K6" s="5">
        <v>6773.5496145500001</v>
      </c>
      <c r="L6" s="5">
        <v>6805.3595363599998</v>
      </c>
      <c r="M6" s="5">
        <v>6801.7754727299998</v>
      </c>
      <c r="N6" s="5">
        <v>6745.4025181799998</v>
      </c>
      <c r="O6" s="5">
        <v>6714.40524</v>
      </c>
      <c r="P6" s="5">
        <v>6695.2928472699996</v>
      </c>
      <c r="Q6" s="5">
        <v>6703.9786672700002</v>
      </c>
      <c r="R6" s="5">
        <v>6744.2437854500004</v>
      </c>
      <c r="S6" s="5">
        <v>6693.2715381799999</v>
      </c>
      <c r="T6" s="5">
        <v>6730.3116454499996</v>
      </c>
      <c r="U6" s="5">
        <v>6742.3831200000004</v>
      </c>
      <c r="V6" s="5">
        <v>6774.8431218200003</v>
      </c>
      <c r="W6" s="5">
        <v>6813.5639036399998</v>
      </c>
      <c r="X6" s="5">
        <v>6817.5411599999998</v>
      </c>
      <c r="Y6" s="5">
        <v>6857.5327145499996</v>
      </c>
      <c r="Z6" s="5">
        <v>6826.6403836400004</v>
      </c>
      <c r="AA6" s="5">
        <v>6792.8940145500001</v>
      </c>
      <c r="AB6" s="5">
        <v>6821.2514563599998</v>
      </c>
      <c r="AC6" s="5">
        <v>6761.1148727299997</v>
      </c>
      <c r="AD6" s="5">
        <v>6773.5225563599997</v>
      </c>
      <c r="AE6" s="5">
        <v>6756.32426545</v>
      </c>
      <c r="AF6" s="5">
        <v>6762.4992509100002</v>
      </c>
      <c r="AG6" s="5">
        <v>6714.9615199999998</v>
      </c>
      <c r="AH6" s="5">
        <v>6704.8788127300004</v>
      </c>
      <c r="AI6" s="5">
        <v>6676.2759345499999</v>
      </c>
      <c r="AJ6" s="5">
        <v>6646.0337872700002</v>
      </c>
      <c r="AK6" s="5">
        <v>6579.4934145500001</v>
      </c>
      <c r="AL6" s="5">
        <v>6545.7954290899997</v>
      </c>
      <c r="AM6" s="5">
        <v>6522.6845436399999</v>
      </c>
      <c r="AN6" s="5">
        <v>6564.7622618200003</v>
      </c>
      <c r="AO6" s="5">
        <v>6607.9434654500001</v>
      </c>
      <c r="AP6" s="5">
        <v>6659.5655872699999</v>
      </c>
      <c r="AQ6" s="5">
        <v>6662.8808672699997</v>
      </c>
      <c r="AR6" s="5">
        <v>6658.5042981799998</v>
      </c>
      <c r="AS6" s="5">
        <v>6666.9751800000004</v>
      </c>
      <c r="AT6" s="5">
        <v>6643.7030745499997</v>
      </c>
      <c r="AU6" s="5">
        <v>6670.6442781799997</v>
      </c>
      <c r="AV6" s="5">
        <v>6691.9855290899995</v>
      </c>
      <c r="AW6" s="5">
        <v>6709.9829927299998</v>
      </c>
      <c r="AX6" s="5">
        <v>6696.2323999999999</v>
      </c>
      <c r="AY6" s="5">
        <v>6702.3221163600001</v>
      </c>
      <c r="AZ6" s="5">
        <v>6721.0980036399997</v>
      </c>
      <c r="BA6" s="5">
        <v>6737.1691509100001</v>
      </c>
      <c r="BB6" s="5">
        <v>6698.1591181800004</v>
      </c>
      <c r="BC6" s="5">
        <v>6682.7027181800004</v>
      </c>
      <c r="BD6" s="5">
        <v>6637.3382945499998</v>
      </c>
      <c r="BE6" s="5">
        <v>6611.1489745500003</v>
      </c>
      <c r="BF6" s="5">
        <v>6686.0894927299996</v>
      </c>
      <c r="BG6" s="5">
        <v>6635.6169018199998</v>
      </c>
      <c r="BH6" s="5">
        <v>6641.0853145499996</v>
      </c>
      <c r="BI6" s="5">
        <v>6628.5584272699998</v>
      </c>
      <c r="BJ6" s="5">
        <v>6613.4148236399997</v>
      </c>
      <c r="BK6" s="5">
        <v>6570.3792854499998</v>
      </c>
      <c r="BL6" s="5">
        <v>6633.5283472700003</v>
      </c>
      <c r="BM6" s="5">
        <v>6640.0147036400003</v>
      </c>
      <c r="BN6" s="5">
        <v>6624.5389400000004</v>
      </c>
      <c r="BO6" s="5">
        <v>6567.3330236399997</v>
      </c>
      <c r="BP6" s="5">
        <v>6565.7568436399997</v>
      </c>
      <c r="BQ6" s="5">
        <v>6559.4288654499996</v>
      </c>
      <c r="BR6" s="5">
        <v>6619.9426072699998</v>
      </c>
      <c r="BS6" s="5">
        <v>6578.1128945500004</v>
      </c>
      <c r="BT6" s="5">
        <v>6585.1561581799997</v>
      </c>
      <c r="BU6" s="5">
        <v>6569.4222090900003</v>
      </c>
      <c r="BV6" s="5">
        <v>6621.7832072700003</v>
      </c>
      <c r="BW6" s="5">
        <v>6633.7120472699999</v>
      </c>
      <c r="BX6" s="5">
        <v>6625.53486909</v>
      </c>
      <c r="BY6" s="5">
        <v>6630.5103781799999</v>
      </c>
      <c r="BZ6" s="5">
        <v>6636.6193272700002</v>
      </c>
      <c r="CA6" s="5">
        <v>6665.7818054500003</v>
      </c>
      <c r="CB6" s="5">
        <v>6636.6748254499998</v>
      </c>
      <c r="CC6" s="5">
        <v>6648.7348727299996</v>
      </c>
      <c r="CD6" s="5">
        <v>6640.0188636399998</v>
      </c>
      <c r="CE6" s="5">
        <v>6649.2837363600001</v>
      </c>
      <c r="CF6" s="5">
        <v>6696.1967254499996</v>
      </c>
      <c r="CG6" s="5">
        <v>6659.4197636400004</v>
      </c>
      <c r="CH6" s="5">
        <v>6616.0993781799998</v>
      </c>
      <c r="CI6" s="5">
        <v>6674.70184909</v>
      </c>
      <c r="CJ6" s="5">
        <v>6669.7398490899996</v>
      </c>
      <c r="CK6" s="5">
        <v>6706.9697636399997</v>
      </c>
      <c r="CL6" s="5">
        <v>6753.6119436400004</v>
      </c>
      <c r="CM6" s="5">
        <v>6735.7690127300002</v>
      </c>
      <c r="CN6" s="5">
        <v>6733.95996182</v>
      </c>
      <c r="CO6" s="5">
        <v>6739.5179636399998</v>
      </c>
      <c r="CP6" s="5">
        <v>6825.5747836399996</v>
      </c>
      <c r="CQ6" s="5">
        <v>6852.1768272700001</v>
      </c>
      <c r="CR6" s="5">
        <v>7139.1301327299998</v>
      </c>
      <c r="CS6" s="5">
        <v>7299.3117000000002</v>
      </c>
      <c r="CT6" s="5">
        <v>7379.0392854499996</v>
      </c>
      <c r="CU6" s="5">
        <v>7434.17700909</v>
      </c>
      <c r="CV6" s="5">
        <v>7468.1779763599998</v>
      </c>
      <c r="CZ6" s="37"/>
      <c r="DA6" s="37"/>
      <c r="DB6" s="37"/>
    </row>
    <row r="7" spans="2:106" x14ac:dyDescent="0.25">
      <c r="B7" s="3" t="s">
        <v>105</v>
      </c>
      <c r="C7" s="3" t="s">
        <v>104</v>
      </c>
      <c r="D7" s="3" t="s">
        <v>100</v>
      </c>
      <c r="E7" s="3">
        <v>542.50319999999999</v>
      </c>
      <c r="F7" s="3">
        <v>538.46725000000004</v>
      </c>
      <c r="G7" s="3">
        <v>536.84289999999999</v>
      </c>
      <c r="H7" s="3">
        <v>535.07320000000004</v>
      </c>
      <c r="I7" s="3">
        <v>536.65959999999995</v>
      </c>
      <c r="J7" s="3">
        <v>536.46524999999997</v>
      </c>
      <c r="K7" s="3">
        <v>537.19870000000003</v>
      </c>
      <c r="L7" s="3">
        <v>535.80039999999997</v>
      </c>
      <c r="M7" s="3">
        <v>534.72974999999997</v>
      </c>
      <c r="N7" s="3">
        <v>534.44529999999997</v>
      </c>
      <c r="O7" s="3">
        <v>540.25490000000002</v>
      </c>
      <c r="P7" s="3">
        <v>542.35384999999997</v>
      </c>
      <c r="Q7" s="3">
        <v>542.72344999999996</v>
      </c>
      <c r="R7" s="3">
        <v>541.75379999999996</v>
      </c>
      <c r="S7" s="3">
        <v>543.70325000000003</v>
      </c>
      <c r="T7" s="3">
        <v>541.96015</v>
      </c>
      <c r="U7" s="3">
        <v>539.90295000000003</v>
      </c>
      <c r="V7" s="3">
        <v>538.95439999999996</v>
      </c>
      <c r="W7" s="3">
        <v>534.51085</v>
      </c>
      <c r="X7" s="3">
        <v>533.46879999999999</v>
      </c>
      <c r="Y7" s="3">
        <v>528.26535000000001</v>
      </c>
      <c r="Z7" s="3">
        <v>525.97265000000004</v>
      </c>
      <c r="AA7" s="3">
        <v>529.553</v>
      </c>
      <c r="AB7" s="3">
        <v>503.13900000000001</v>
      </c>
      <c r="AC7" s="3">
        <v>453.51060000000001</v>
      </c>
      <c r="AD7" s="3">
        <v>416.41180000000003</v>
      </c>
      <c r="AE7" s="3">
        <v>424.74025</v>
      </c>
      <c r="AF7" s="3">
        <v>503.07889999999998</v>
      </c>
      <c r="AG7" s="3">
        <v>497.88754999999998</v>
      </c>
      <c r="AH7" s="3">
        <v>479.04075</v>
      </c>
      <c r="AI7" s="3">
        <v>497.59384999999997</v>
      </c>
      <c r="AJ7" s="3">
        <v>591.48215000000005</v>
      </c>
      <c r="AK7" s="3">
        <v>628.72190000000001</v>
      </c>
      <c r="AL7" s="3">
        <v>617.31050000000005</v>
      </c>
      <c r="AM7" s="3">
        <v>589.69100000000003</v>
      </c>
      <c r="AN7" s="3">
        <v>646.19704999999999</v>
      </c>
      <c r="AO7" s="3">
        <v>574.46574999999996</v>
      </c>
      <c r="AP7" s="3">
        <v>540.24270000000001</v>
      </c>
      <c r="AQ7" s="3">
        <v>535.12750000000005</v>
      </c>
      <c r="AR7" s="3">
        <v>581.46400000000006</v>
      </c>
      <c r="AS7" s="3">
        <v>670.70540000000005</v>
      </c>
      <c r="AT7" s="3">
        <v>691.31735000000003</v>
      </c>
      <c r="AU7" s="3">
        <v>717.74284999999998</v>
      </c>
      <c r="AV7" s="3">
        <v>738.01319999999998</v>
      </c>
      <c r="AW7" s="3">
        <v>648.68275000000006</v>
      </c>
      <c r="AX7" s="3">
        <v>618.52739999999994</v>
      </c>
      <c r="AY7" s="3">
        <v>581.22670000000005</v>
      </c>
      <c r="AZ7" s="3">
        <v>594.89909999999998</v>
      </c>
      <c r="BA7" s="3">
        <v>700.28755000000001</v>
      </c>
      <c r="BB7" s="3">
        <v>644.65795000000003</v>
      </c>
      <c r="BC7" s="3">
        <v>621.48244999999997</v>
      </c>
      <c r="BD7" s="3">
        <v>628.92750000000001</v>
      </c>
      <c r="BE7" s="3">
        <v>596.375</v>
      </c>
      <c r="BF7" s="3">
        <v>565.74175000000002</v>
      </c>
      <c r="BG7" s="3">
        <v>674.54369999999994</v>
      </c>
      <c r="BH7" s="3">
        <v>673.7278</v>
      </c>
      <c r="BI7" s="3">
        <v>634.94669999999996</v>
      </c>
      <c r="BJ7" s="3">
        <v>604.63625000000002</v>
      </c>
      <c r="BK7" s="3">
        <v>600.78845000000001</v>
      </c>
      <c r="BL7" s="3">
        <v>603.51570000000004</v>
      </c>
      <c r="BM7" s="3">
        <v>566.65774999999996</v>
      </c>
      <c r="BN7" s="3">
        <v>579.21889999999996</v>
      </c>
      <c r="BO7" s="3">
        <v>579.12395000000004</v>
      </c>
      <c r="BP7" s="3">
        <v>560.35154999999997</v>
      </c>
      <c r="BQ7" s="3">
        <v>536.21505000000002</v>
      </c>
      <c r="BR7" s="3">
        <v>476.36824999999999</v>
      </c>
      <c r="BS7" s="3">
        <v>445.21305000000001</v>
      </c>
      <c r="BT7" s="3">
        <v>413.84974999999997</v>
      </c>
      <c r="BU7" s="3">
        <v>404.8064</v>
      </c>
      <c r="BV7" s="3">
        <v>421.66149999999999</v>
      </c>
      <c r="BW7" s="3">
        <v>420.53084999999999</v>
      </c>
      <c r="BX7" s="3">
        <v>414.81279999999998</v>
      </c>
      <c r="BY7" s="3">
        <v>403.3639</v>
      </c>
      <c r="BZ7" s="3">
        <v>406.7518</v>
      </c>
      <c r="CA7" s="3">
        <v>443.53095000000002</v>
      </c>
      <c r="CB7" s="3">
        <v>443.19729999999998</v>
      </c>
      <c r="CC7" s="3">
        <v>457.89075000000003</v>
      </c>
      <c r="CD7" s="3">
        <v>516.17015000000004</v>
      </c>
      <c r="CE7" s="3">
        <v>558.84720000000004</v>
      </c>
      <c r="CF7" s="3">
        <v>578.49014999999997</v>
      </c>
      <c r="CG7" s="3">
        <v>582.23074999999994</v>
      </c>
      <c r="CH7" s="3">
        <v>582.77515000000005</v>
      </c>
      <c r="CI7" s="3">
        <v>581.69190000000003</v>
      </c>
      <c r="CJ7" s="3">
        <v>573.66600000000005</v>
      </c>
      <c r="CK7" s="3">
        <v>570.40684999999996</v>
      </c>
      <c r="CL7" s="3">
        <v>567.08219999999994</v>
      </c>
      <c r="CM7" s="3">
        <v>559.91570000000002</v>
      </c>
      <c r="CN7" s="3">
        <v>560.97879999999998</v>
      </c>
      <c r="CO7" s="3">
        <v>562.56920000000002</v>
      </c>
      <c r="CP7" s="3">
        <v>558.36789999999996</v>
      </c>
      <c r="CQ7" s="3">
        <v>555.05510000000004</v>
      </c>
      <c r="CR7" s="3">
        <v>550.48929999999996</v>
      </c>
      <c r="CS7" s="3">
        <v>550.90189999999996</v>
      </c>
      <c r="CT7" s="3">
        <v>544.78094999999996</v>
      </c>
      <c r="CU7" s="3">
        <v>548.2242</v>
      </c>
      <c r="CV7" s="3">
        <v>545.83145000000002</v>
      </c>
      <c r="CZ7" s="37"/>
      <c r="DA7" s="37"/>
      <c r="DB7" s="37"/>
    </row>
    <row r="8" spans="2:106" x14ac:dyDescent="0.25">
      <c r="B8" s="4" t="s">
        <v>105</v>
      </c>
      <c r="C8" s="4" t="s">
        <v>104</v>
      </c>
      <c r="D8" s="4" t="s">
        <v>101</v>
      </c>
      <c r="E8" s="4">
        <v>524.67639999999994</v>
      </c>
      <c r="F8" s="4">
        <v>525.27945</v>
      </c>
      <c r="G8" s="4">
        <v>520.91004999999996</v>
      </c>
      <c r="H8" s="4">
        <v>528.88779999999997</v>
      </c>
      <c r="I8" s="4">
        <v>523.42544999999996</v>
      </c>
      <c r="J8" s="4">
        <v>521.48450000000003</v>
      </c>
      <c r="K8" s="4">
        <v>521.51295000000005</v>
      </c>
      <c r="L8" s="4">
        <v>514.66544999999996</v>
      </c>
      <c r="M8" s="4">
        <v>506.78465</v>
      </c>
      <c r="N8" s="4">
        <v>504.08915000000002</v>
      </c>
      <c r="O8" s="4">
        <v>510.899</v>
      </c>
      <c r="P8" s="4">
        <v>510.59915000000001</v>
      </c>
      <c r="Q8" s="4">
        <v>511.19614999999999</v>
      </c>
      <c r="R8" s="4">
        <v>511.05804999999998</v>
      </c>
      <c r="S8" s="4">
        <v>510.53444999999999</v>
      </c>
      <c r="T8" s="4">
        <v>510.11065000000002</v>
      </c>
      <c r="U8" s="4">
        <v>513.54055000000005</v>
      </c>
      <c r="V8" s="4">
        <v>510.4452</v>
      </c>
      <c r="W8" s="4">
        <v>506.11725000000001</v>
      </c>
      <c r="X8" s="4">
        <v>507.23410000000001</v>
      </c>
      <c r="Y8" s="4">
        <v>507.93279999999999</v>
      </c>
      <c r="Z8" s="4">
        <v>511.91120000000001</v>
      </c>
      <c r="AA8" s="4">
        <v>511.90649999999999</v>
      </c>
      <c r="AB8" s="4">
        <v>499.19835</v>
      </c>
      <c r="AC8" s="4">
        <v>467.99545000000001</v>
      </c>
      <c r="AD8" s="4">
        <v>446.38625000000002</v>
      </c>
      <c r="AE8" s="4">
        <v>511.66719999999998</v>
      </c>
      <c r="AF8" s="4">
        <v>428.80255</v>
      </c>
      <c r="AG8" s="4">
        <v>415.94839999999999</v>
      </c>
      <c r="AH8" s="4">
        <v>411.56740000000002</v>
      </c>
      <c r="AI8" s="4">
        <v>385.32080000000002</v>
      </c>
      <c r="AJ8" s="4">
        <v>397.07069999999999</v>
      </c>
      <c r="AK8" s="4">
        <v>411.86075</v>
      </c>
      <c r="AL8" s="4">
        <v>423.72719999999998</v>
      </c>
      <c r="AM8" s="4">
        <v>431.2328</v>
      </c>
      <c r="AN8" s="4">
        <v>441.44099999999997</v>
      </c>
      <c r="AO8" s="4">
        <v>465.13765000000001</v>
      </c>
      <c r="AP8" s="4">
        <v>459.88614999999999</v>
      </c>
      <c r="AQ8" s="4">
        <v>454.89524999999998</v>
      </c>
      <c r="AR8" s="4">
        <v>466.59064999999998</v>
      </c>
      <c r="AS8" s="4">
        <v>462.17475000000002</v>
      </c>
      <c r="AT8" s="4">
        <v>450.8356</v>
      </c>
      <c r="AU8" s="4">
        <v>454.09455000000003</v>
      </c>
      <c r="AV8" s="4">
        <v>451.07979999999998</v>
      </c>
      <c r="AW8" s="4">
        <v>446.73635000000002</v>
      </c>
      <c r="AX8" s="4">
        <v>440.18365</v>
      </c>
      <c r="AY8" s="4">
        <v>446.91665</v>
      </c>
      <c r="AZ8" s="4">
        <v>477.43650000000002</v>
      </c>
      <c r="BA8" s="4">
        <v>487.10149999999999</v>
      </c>
      <c r="BB8" s="4">
        <v>506.59724999999997</v>
      </c>
      <c r="BC8" s="4">
        <v>547.88440000000003</v>
      </c>
      <c r="BD8" s="4">
        <v>551.94124999999997</v>
      </c>
      <c r="BE8" s="4">
        <v>547.25530000000003</v>
      </c>
      <c r="BF8" s="4">
        <v>559.17449999999997</v>
      </c>
      <c r="BG8" s="4">
        <v>539.44264999999996</v>
      </c>
      <c r="BH8" s="4">
        <v>478.14245</v>
      </c>
      <c r="BI8" s="4">
        <v>534.57984999999996</v>
      </c>
      <c r="BJ8" s="4">
        <v>555.92845</v>
      </c>
      <c r="BK8" s="4">
        <v>515.40264999999999</v>
      </c>
      <c r="BL8" s="4">
        <v>503.84474999999998</v>
      </c>
      <c r="BM8" s="4">
        <v>492.41334999999998</v>
      </c>
      <c r="BN8" s="4">
        <v>490.26159999999999</v>
      </c>
      <c r="BO8" s="4">
        <v>484.35775000000001</v>
      </c>
      <c r="BP8" s="4">
        <v>481.50830000000002</v>
      </c>
      <c r="BQ8" s="4">
        <v>384.68549999999999</v>
      </c>
      <c r="BR8" s="4">
        <v>364.43369999999999</v>
      </c>
      <c r="BS8" s="4">
        <v>357.88959999999997</v>
      </c>
      <c r="BT8" s="4">
        <v>362.30275</v>
      </c>
      <c r="BU8" s="4">
        <v>360.82105000000001</v>
      </c>
      <c r="BV8" s="4">
        <v>376.32780000000002</v>
      </c>
      <c r="BW8" s="4">
        <v>375.83744999999999</v>
      </c>
      <c r="BX8" s="4">
        <v>369.50054999999998</v>
      </c>
      <c r="BY8" s="4">
        <v>369.37405000000001</v>
      </c>
      <c r="BZ8" s="4">
        <v>372.58199999999999</v>
      </c>
      <c r="CA8" s="4">
        <v>366.33420000000001</v>
      </c>
      <c r="CB8" s="4">
        <v>377.8852</v>
      </c>
      <c r="CC8" s="4">
        <v>391.23244999999997</v>
      </c>
      <c r="CD8" s="4">
        <v>454.08595000000003</v>
      </c>
      <c r="CE8" s="4">
        <v>515.16274999999996</v>
      </c>
      <c r="CF8" s="4">
        <v>518.89949999999999</v>
      </c>
      <c r="CG8" s="4">
        <v>528.72005000000001</v>
      </c>
      <c r="CH8" s="4">
        <v>524.04660000000001</v>
      </c>
      <c r="CI8" s="4">
        <v>523.00909999999999</v>
      </c>
      <c r="CJ8" s="4">
        <v>520.98024999999996</v>
      </c>
      <c r="CK8" s="4">
        <v>526.22505000000001</v>
      </c>
      <c r="CL8" s="4">
        <v>522.95704999999998</v>
      </c>
      <c r="CM8" s="4">
        <v>524.34285</v>
      </c>
      <c r="CN8" s="4">
        <v>516.32055000000003</v>
      </c>
      <c r="CO8" s="4">
        <v>514.06515000000002</v>
      </c>
      <c r="CP8" s="4">
        <v>510.9126</v>
      </c>
      <c r="CQ8" s="4">
        <v>508.03935000000001</v>
      </c>
      <c r="CR8" s="4">
        <v>510.10185000000001</v>
      </c>
      <c r="CS8" s="4">
        <v>510.24795</v>
      </c>
      <c r="CT8" s="4">
        <v>517.35265000000004</v>
      </c>
      <c r="CU8" s="4">
        <v>511.79719999999998</v>
      </c>
      <c r="CV8" s="4">
        <v>507.87254999999999</v>
      </c>
      <c r="CZ8" s="37"/>
      <c r="DA8" s="37"/>
      <c r="DB8" s="37"/>
    </row>
    <row r="9" spans="2:106" x14ac:dyDescent="0.25">
      <c r="B9" s="5" t="s">
        <v>105</v>
      </c>
      <c r="C9" s="5" t="s">
        <v>104</v>
      </c>
      <c r="D9" s="5" t="s">
        <v>102</v>
      </c>
      <c r="E9" s="5">
        <v>502.51929999999999</v>
      </c>
      <c r="F9" s="5">
        <v>503.25855000000001</v>
      </c>
      <c r="G9" s="5">
        <v>508.48915</v>
      </c>
      <c r="H9" s="5">
        <v>504.98630000000003</v>
      </c>
      <c r="I9" s="5">
        <v>506.17885000000001</v>
      </c>
      <c r="J9" s="5">
        <v>506.29</v>
      </c>
      <c r="K9" s="5">
        <v>505.28095000000002</v>
      </c>
      <c r="L9" s="5">
        <v>501.05419999999998</v>
      </c>
      <c r="M9" s="5">
        <v>500.71559999999999</v>
      </c>
      <c r="N9" s="5">
        <v>502.88139999999999</v>
      </c>
      <c r="O9" s="5">
        <v>504.54554999999999</v>
      </c>
      <c r="P9" s="5">
        <v>506.96165000000002</v>
      </c>
      <c r="Q9" s="5">
        <v>506.84115000000003</v>
      </c>
      <c r="R9" s="5">
        <v>506.9205</v>
      </c>
      <c r="S9" s="5">
        <v>506.72890000000001</v>
      </c>
      <c r="T9" s="5">
        <v>505.58429999999998</v>
      </c>
      <c r="U9" s="5">
        <v>503.97329999999999</v>
      </c>
      <c r="V9" s="5">
        <v>506.56245000000001</v>
      </c>
      <c r="W9" s="5">
        <v>505.17345</v>
      </c>
      <c r="X9" s="5">
        <v>506.25209999999998</v>
      </c>
      <c r="Y9" s="5">
        <v>504.59935000000002</v>
      </c>
      <c r="Z9" s="5">
        <v>504.43745000000001</v>
      </c>
      <c r="AA9" s="5">
        <v>511.27100000000002</v>
      </c>
      <c r="AB9" s="5">
        <v>500.48349999999999</v>
      </c>
      <c r="AC9" s="5">
        <v>449.93034999999998</v>
      </c>
      <c r="AD9" s="5">
        <v>403.2346</v>
      </c>
      <c r="AE9" s="5">
        <v>397.99099999999999</v>
      </c>
      <c r="AF9" s="5">
        <v>385.87655000000001</v>
      </c>
      <c r="AG9" s="5">
        <v>371.56975</v>
      </c>
      <c r="AH9" s="5">
        <v>337.34465</v>
      </c>
      <c r="AI9" s="5">
        <v>332.24115</v>
      </c>
      <c r="AJ9" s="5">
        <v>337.41834999999998</v>
      </c>
      <c r="AK9" s="5">
        <v>339.97500000000002</v>
      </c>
      <c r="AL9" s="5">
        <v>340.52269999999999</v>
      </c>
      <c r="AM9" s="5">
        <v>339.43734999999998</v>
      </c>
      <c r="AN9" s="5">
        <v>346.03604999999999</v>
      </c>
      <c r="AO9" s="5">
        <v>344.19805000000002</v>
      </c>
      <c r="AP9" s="5">
        <v>338.23685</v>
      </c>
      <c r="AQ9" s="5">
        <v>353.55919999999998</v>
      </c>
      <c r="AR9" s="5">
        <v>356.18970000000002</v>
      </c>
      <c r="AS9" s="5">
        <v>351.77339999999998</v>
      </c>
      <c r="AT9" s="5">
        <v>357.70155</v>
      </c>
      <c r="AU9" s="5">
        <v>353.44614999999999</v>
      </c>
      <c r="AV9" s="5">
        <v>351.91719999999998</v>
      </c>
      <c r="AW9" s="5">
        <v>350.81195000000002</v>
      </c>
      <c r="AX9" s="5">
        <v>342.54829999999998</v>
      </c>
      <c r="AY9" s="5">
        <v>336.21965</v>
      </c>
      <c r="AZ9" s="5">
        <v>136.03649999999999</v>
      </c>
      <c r="BA9" s="5">
        <v>143.55394999999999</v>
      </c>
      <c r="BB9" s="5">
        <v>151.15219999999999</v>
      </c>
      <c r="BC9" s="5">
        <v>147.54304999999999</v>
      </c>
      <c r="BD9" s="5">
        <v>144.97184999999999</v>
      </c>
      <c r="BE9" s="5">
        <v>141.60225</v>
      </c>
      <c r="BF9" s="5">
        <v>139.1344</v>
      </c>
      <c r="BG9" s="5">
        <v>137.90389999999999</v>
      </c>
      <c r="BH9" s="5">
        <v>136.08904999999999</v>
      </c>
      <c r="BI9" s="5">
        <v>138.45455000000001</v>
      </c>
      <c r="BJ9" s="5">
        <v>142.92415</v>
      </c>
      <c r="BK9" s="5">
        <v>206.547</v>
      </c>
      <c r="BL9" s="5">
        <v>315.1549</v>
      </c>
      <c r="BM9" s="5">
        <v>306.12385</v>
      </c>
      <c r="BN9" s="5">
        <v>300.99270000000001</v>
      </c>
      <c r="BO9" s="5">
        <v>293.84890000000001</v>
      </c>
      <c r="BP9" s="5">
        <v>292.63684999999998</v>
      </c>
      <c r="BQ9" s="5">
        <v>291.75</v>
      </c>
      <c r="BR9" s="5">
        <v>293.36284999999998</v>
      </c>
      <c r="BS9" s="5">
        <v>274.69869999999997</v>
      </c>
      <c r="BT9" s="5">
        <v>254.62530000000001</v>
      </c>
      <c r="BU9" s="5">
        <v>255.90684999999999</v>
      </c>
      <c r="BV9" s="5">
        <v>277.46055000000001</v>
      </c>
      <c r="BW9" s="5">
        <v>276.94409999999999</v>
      </c>
      <c r="BX9" s="5">
        <v>283.45609999999999</v>
      </c>
      <c r="BY9" s="5">
        <v>281.38760000000002</v>
      </c>
      <c r="BZ9" s="5">
        <v>288.7636</v>
      </c>
      <c r="CA9" s="5">
        <v>278.43725000000001</v>
      </c>
      <c r="CB9" s="5">
        <v>302.37540000000001</v>
      </c>
      <c r="CC9" s="5">
        <v>331.34735000000001</v>
      </c>
      <c r="CD9" s="5">
        <v>386.39924999999999</v>
      </c>
      <c r="CE9" s="5">
        <v>404.98660000000001</v>
      </c>
      <c r="CF9" s="5">
        <v>421.46174999999999</v>
      </c>
      <c r="CG9" s="5">
        <v>418.69029999999998</v>
      </c>
      <c r="CH9" s="5">
        <v>419.19594999999998</v>
      </c>
      <c r="CI9" s="5">
        <v>421.1327</v>
      </c>
      <c r="CJ9" s="5">
        <v>416.57114999999999</v>
      </c>
      <c r="CK9" s="5">
        <v>423.42995000000002</v>
      </c>
      <c r="CL9" s="5">
        <v>429.68085000000002</v>
      </c>
      <c r="CM9" s="5">
        <v>425.01625000000001</v>
      </c>
      <c r="CN9" s="5">
        <v>422.21055000000001</v>
      </c>
      <c r="CO9" s="5">
        <v>418.18565000000001</v>
      </c>
      <c r="CP9" s="5">
        <v>418.87245000000001</v>
      </c>
      <c r="CQ9" s="5">
        <v>423.47699999999998</v>
      </c>
      <c r="CR9" s="5">
        <v>422.476</v>
      </c>
      <c r="CS9" s="5">
        <v>420.63195000000002</v>
      </c>
      <c r="CT9" s="5">
        <v>427.02985000000001</v>
      </c>
      <c r="CU9" s="5">
        <v>423.65015</v>
      </c>
      <c r="CV9" s="5">
        <v>418.15544999999997</v>
      </c>
      <c r="CZ9" s="37"/>
      <c r="DA9" s="37"/>
      <c r="DB9" s="37"/>
    </row>
    <row r="10" spans="2:106" x14ac:dyDescent="0.25">
      <c r="B10" s="3" t="s">
        <v>106</v>
      </c>
      <c r="C10" s="3" t="s">
        <v>104</v>
      </c>
      <c r="D10" s="3" t="s">
        <v>100</v>
      </c>
      <c r="E10" s="3">
        <v>11546.800800000001</v>
      </c>
      <c r="F10" s="3">
        <v>11444.1636</v>
      </c>
      <c r="G10" s="3">
        <v>11406.9287</v>
      </c>
      <c r="H10" s="3">
        <v>11324.911899999999</v>
      </c>
      <c r="I10" s="3">
        <v>11442.982400000001</v>
      </c>
      <c r="J10" s="3">
        <v>11421.810799999999</v>
      </c>
      <c r="K10" s="3">
        <v>11385.1086</v>
      </c>
      <c r="L10" s="3">
        <v>11448.168</v>
      </c>
      <c r="M10" s="3">
        <v>11383.084000000001</v>
      </c>
      <c r="N10" s="3">
        <v>11353.2412</v>
      </c>
      <c r="O10" s="3">
        <v>11277.3164</v>
      </c>
      <c r="P10" s="3">
        <v>11117.021699999999</v>
      </c>
      <c r="Q10" s="3">
        <v>11328.0532</v>
      </c>
      <c r="R10" s="3">
        <v>11338.2927</v>
      </c>
      <c r="S10" s="3">
        <v>11397.823</v>
      </c>
      <c r="T10" s="3">
        <v>11363.405500000001</v>
      </c>
      <c r="U10" s="3">
        <v>11505.983899999999</v>
      </c>
      <c r="V10" s="3">
        <v>11607.685600000001</v>
      </c>
      <c r="W10" s="3">
        <v>11638.4534</v>
      </c>
      <c r="X10" s="3">
        <v>11597.395</v>
      </c>
      <c r="Y10" s="3">
        <v>11516.277599999999</v>
      </c>
      <c r="Z10" s="3">
        <v>11560.705099999999</v>
      </c>
      <c r="AA10" s="3">
        <v>11653.2498</v>
      </c>
      <c r="AB10" s="3">
        <v>11518.4702</v>
      </c>
      <c r="AC10" s="3">
        <v>11509.6975</v>
      </c>
      <c r="AD10" s="3">
        <v>11754.9172</v>
      </c>
      <c r="AE10" s="3">
        <v>11618.304</v>
      </c>
      <c r="AF10" s="3">
        <v>11732.579100000001</v>
      </c>
      <c r="AG10" s="3">
        <v>11518.433800000001</v>
      </c>
      <c r="AH10" s="3">
        <v>11619.5957</v>
      </c>
      <c r="AI10" s="3">
        <v>11673.9431</v>
      </c>
      <c r="AJ10" s="3">
        <v>11720.238499999999</v>
      </c>
      <c r="AK10" s="3">
        <v>11647.6702</v>
      </c>
      <c r="AL10" s="3">
        <v>11724.9246</v>
      </c>
      <c r="AM10" s="3">
        <v>11802.4876</v>
      </c>
      <c r="AN10" s="3">
        <v>11889.4475</v>
      </c>
      <c r="AO10" s="3">
        <v>11662.863799999999</v>
      </c>
      <c r="AP10" s="3">
        <v>11762.113499999999</v>
      </c>
      <c r="AQ10" s="3">
        <v>11857.3289</v>
      </c>
      <c r="AR10" s="3">
        <v>11860.2981</v>
      </c>
      <c r="AS10" s="3">
        <v>11490.088599999999</v>
      </c>
      <c r="AT10" s="3">
        <v>11487.3362</v>
      </c>
      <c r="AU10" s="3">
        <v>11838.6939</v>
      </c>
      <c r="AV10" s="3">
        <v>11821.299800000001</v>
      </c>
      <c r="AW10" s="3">
        <v>11839.643599999999</v>
      </c>
      <c r="AX10" s="3">
        <v>11850.2456</v>
      </c>
      <c r="AY10" s="3">
        <v>11929.0803</v>
      </c>
      <c r="AZ10" s="3">
        <v>12081.689</v>
      </c>
      <c r="BA10" s="3">
        <v>11828.8254</v>
      </c>
      <c r="BB10" s="3">
        <v>12400.445299999999</v>
      </c>
      <c r="BC10" s="3">
        <v>12336.2361</v>
      </c>
      <c r="BD10" s="3">
        <v>12419.7485</v>
      </c>
      <c r="BE10" s="3">
        <v>12223.0933</v>
      </c>
      <c r="BF10" s="3">
        <v>11959.059300000001</v>
      </c>
      <c r="BG10" s="3">
        <v>11771.922399999999</v>
      </c>
      <c r="BH10" s="3">
        <v>11438.473599999999</v>
      </c>
      <c r="BI10" s="3">
        <v>11561.9031</v>
      </c>
      <c r="BJ10" s="3">
        <v>11644.231400000001</v>
      </c>
      <c r="BK10" s="3">
        <v>11517.4465</v>
      </c>
      <c r="BL10" s="3">
        <v>11449.556200000001</v>
      </c>
      <c r="BM10" s="3">
        <v>11285.6628</v>
      </c>
      <c r="BN10" s="3">
        <v>11269.809300000001</v>
      </c>
      <c r="BO10" s="3">
        <v>11381.577600000001</v>
      </c>
      <c r="BP10" s="3">
        <v>11345.564200000001</v>
      </c>
      <c r="BQ10" s="3">
        <v>11386.0337</v>
      </c>
      <c r="BR10" s="3">
        <v>11007.0571</v>
      </c>
      <c r="BS10" s="3">
        <v>11134.6284</v>
      </c>
      <c r="BT10" s="3">
        <v>11869.7148</v>
      </c>
      <c r="BU10" s="3">
        <v>11527.397999999999</v>
      </c>
      <c r="BV10" s="3">
        <v>11529.828600000001</v>
      </c>
      <c r="BW10" s="3">
        <v>11638.507100000001</v>
      </c>
      <c r="BX10" s="3">
        <v>11903.7935</v>
      </c>
      <c r="BY10" s="3">
        <v>11491.228300000001</v>
      </c>
      <c r="BZ10" s="3">
        <v>11191.9854</v>
      </c>
      <c r="CA10" s="3">
        <v>11351.772000000001</v>
      </c>
      <c r="CB10" s="3">
        <v>11449.492899999999</v>
      </c>
      <c r="CC10" s="3">
        <v>11514.233899999999</v>
      </c>
      <c r="CD10" s="3">
        <v>11403.8928</v>
      </c>
      <c r="CE10" s="3">
        <v>11624.8127</v>
      </c>
      <c r="CF10" s="3">
        <v>11664.754199999999</v>
      </c>
      <c r="CG10" s="3">
        <v>11621.97</v>
      </c>
      <c r="CH10" s="3">
        <v>11665.015100000001</v>
      </c>
      <c r="CI10" s="3">
        <v>11560.885</v>
      </c>
      <c r="CJ10" s="3">
        <v>11838.304700000001</v>
      </c>
      <c r="CK10" s="3">
        <v>11650.401599999999</v>
      </c>
      <c r="CL10" s="3">
        <v>11749.9326</v>
      </c>
      <c r="CM10" s="3">
        <v>11690.137000000001</v>
      </c>
      <c r="CN10" s="3">
        <v>11674.7835</v>
      </c>
      <c r="CO10" s="3">
        <v>11227.362300000001</v>
      </c>
      <c r="CP10" s="3">
        <v>11801.435600000001</v>
      </c>
      <c r="CQ10" s="3">
        <v>11589.9622</v>
      </c>
      <c r="CR10" s="3">
        <v>11757.921899999999</v>
      </c>
      <c r="CS10" s="3">
        <v>11495.093500000001</v>
      </c>
      <c r="CT10" s="3">
        <v>11683.8472</v>
      </c>
      <c r="CU10" s="3">
        <v>11620.5977</v>
      </c>
      <c r="CV10" s="3">
        <v>11861.825000000001</v>
      </c>
      <c r="CZ10" s="37"/>
      <c r="DA10" s="37"/>
      <c r="DB10" s="37"/>
    </row>
    <row r="11" spans="2:106" x14ac:dyDescent="0.25">
      <c r="B11" s="4" t="s">
        <v>106</v>
      </c>
      <c r="C11" s="4" t="s">
        <v>104</v>
      </c>
      <c r="D11" s="4" t="s">
        <v>101</v>
      </c>
      <c r="E11" s="4">
        <v>11418.2942</v>
      </c>
      <c r="F11" s="4">
        <v>11873.3135</v>
      </c>
      <c r="G11" s="4">
        <v>12061.0571</v>
      </c>
      <c r="H11" s="4">
        <v>12038.022199999999</v>
      </c>
      <c r="I11" s="4">
        <v>11980.471</v>
      </c>
      <c r="J11" s="4">
        <v>11783.5054</v>
      </c>
      <c r="K11" s="4">
        <v>11861.438</v>
      </c>
      <c r="L11" s="4">
        <v>11067.7107</v>
      </c>
      <c r="M11" s="4">
        <v>10986.856900000001</v>
      </c>
      <c r="N11" s="4">
        <v>11314.647999999999</v>
      </c>
      <c r="O11" s="4">
        <v>11958.6633</v>
      </c>
      <c r="P11" s="4">
        <v>11953.5852</v>
      </c>
      <c r="Q11" s="4">
        <v>11954.4522</v>
      </c>
      <c r="R11" s="4">
        <v>11872.124299999999</v>
      </c>
      <c r="S11" s="4">
        <v>12021.375700000001</v>
      </c>
      <c r="T11" s="4">
        <v>11847.204299999999</v>
      </c>
      <c r="U11" s="4">
        <v>12071.061799999999</v>
      </c>
      <c r="V11" s="4">
        <v>12175.790300000001</v>
      </c>
      <c r="W11" s="4">
        <v>12496.415499999999</v>
      </c>
      <c r="X11" s="4">
        <v>11289.978300000001</v>
      </c>
      <c r="Y11" s="4">
        <v>12040.8987</v>
      </c>
      <c r="Z11" s="4">
        <v>11881.560600000001</v>
      </c>
      <c r="AA11" s="4">
        <v>12127.6646</v>
      </c>
      <c r="AB11" s="4">
        <v>12337.8447</v>
      </c>
      <c r="AC11" s="4">
        <v>11985.541499999999</v>
      </c>
      <c r="AD11" s="4">
        <v>12180.977800000001</v>
      </c>
      <c r="AE11" s="4">
        <v>12522.0088</v>
      </c>
      <c r="AF11" s="4">
        <v>12498.314899999999</v>
      </c>
      <c r="AG11" s="4">
        <v>12426.064899999999</v>
      </c>
      <c r="AH11" s="4">
        <v>12555.859399999999</v>
      </c>
      <c r="AI11" s="4">
        <v>12319.747100000001</v>
      </c>
      <c r="AJ11" s="4">
        <v>11650.761699999999</v>
      </c>
      <c r="AK11" s="4">
        <v>11229.4812</v>
      </c>
      <c r="AL11" s="4">
        <v>10965.776099999999</v>
      </c>
      <c r="AM11" s="4">
        <v>11782.4702</v>
      </c>
      <c r="AN11" s="4">
        <v>11457.7451</v>
      </c>
      <c r="AO11" s="4">
        <v>11361.0378</v>
      </c>
      <c r="AP11" s="4">
        <v>11476.1201</v>
      </c>
      <c r="AQ11" s="4">
        <v>10869.0542</v>
      </c>
      <c r="AR11" s="4">
        <v>10453.0586</v>
      </c>
      <c r="AS11" s="4">
        <v>10327.073200000001</v>
      </c>
      <c r="AT11" s="4">
        <v>10987.754199999999</v>
      </c>
      <c r="AU11" s="4">
        <v>10366.252699999999</v>
      </c>
      <c r="AV11" s="4">
        <v>10453.0779</v>
      </c>
      <c r="AW11" s="4">
        <v>10762.916999999999</v>
      </c>
      <c r="AX11" s="4">
        <v>10491.184300000001</v>
      </c>
      <c r="AY11" s="4">
        <v>10554.3652</v>
      </c>
      <c r="AZ11" s="4">
        <v>10265.632600000001</v>
      </c>
      <c r="BA11" s="4">
        <v>10250.843800000001</v>
      </c>
      <c r="BB11" s="4">
        <v>10323.5857</v>
      </c>
      <c r="BC11" s="4">
        <v>10440.311799999999</v>
      </c>
      <c r="BD11" s="4">
        <v>10616.814700000001</v>
      </c>
      <c r="BE11" s="4">
        <v>11411.478800000001</v>
      </c>
      <c r="BF11" s="4">
        <v>11383.1594</v>
      </c>
      <c r="BG11" s="4">
        <v>11331.4414</v>
      </c>
      <c r="BH11" s="4">
        <v>11480.858899999999</v>
      </c>
      <c r="BI11" s="4">
        <v>11321.125</v>
      </c>
      <c r="BJ11" s="4">
        <v>11210.9126</v>
      </c>
      <c r="BK11" s="4">
        <v>10454.2961</v>
      </c>
      <c r="BL11" s="4">
        <v>10713.2451</v>
      </c>
      <c r="BM11" s="4">
        <v>11340.0283</v>
      </c>
      <c r="BN11" s="4">
        <v>11347.626</v>
      </c>
      <c r="BO11" s="4">
        <v>11369.960499999999</v>
      </c>
      <c r="BP11" s="4">
        <v>11442.7014</v>
      </c>
      <c r="BQ11" s="4">
        <v>11689.7734</v>
      </c>
      <c r="BR11" s="4">
        <v>11553.8987</v>
      </c>
      <c r="BS11" s="4">
        <v>11655.314700000001</v>
      </c>
      <c r="BT11" s="4">
        <v>12087.261699999999</v>
      </c>
      <c r="BU11" s="4">
        <v>12450.362300000001</v>
      </c>
      <c r="BV11" s="4">
        <v>11824.71</v>
      </c>
      <c r="BW11" s="4">
        <v>11458.739299999999</v>
      </c>
      <c r="BX11" s="4">
        <v>11522.5173</v>
      </c>
      <c r="BY11" s="4">
        <v>12038.930399999999</v>
      </c>
      <c r="BZ11" s="4">
        <v>12176.911899999999</v>
      </c>
      <c r="CA11" s="4">
        <v>12279.3843</v>
      </c>
      <c r="CB11" s="4">
        <v>12595.171899999999</v>
      </c>
      <c r="CC11" s="4">
        <v>12095.420400000001</v>
      </c>
      <c r="CD11" s="4">
        <v>11698.828100000001</v>
      </c>
      <c r="CE11" s="4">
        <v>11880.6343</v>
      </c>
      <c r="CF11" s="4">
        <v>11607.518599999999</v>
      </c>
      <c r="CG11" s="4">
        <v>12021.5142</v>
      </c>
      <c r="CH11" s="4">
        <v>12192.3308</v>
      </c>
      <c r="CI11" s="4">
        <v>12022.8835</v>
      </c>
      <c r="CJ11" s="4">
        <v>11755.093500000001</v>
      </c>
      <c r="CK11" s="4">
        <v>11614.348099999999</v>
      </c>
      <c r="CL11" s="4">
        <v>11781.803</v>
      </c>
      <c r="CM11" s="4">
        <v>11691.6567</v>
      </c>
      <c r="CN11" s="4">
        <v>11665.5183</v>
      </c>
      <c r="CO11" s="4">
        <v>11660.0064</v>
      </c>
      <c r="CP11" s="4">
        <v>11691.7022</v>
      </c>
      <c r="CQ11" s="4">
        <v>10533.7261</v>
      </c>
      <c r="CR11" s="4">
        <v>11174.1111</v>
      </c>
      <c r="CS11" s="4">
        <v>11386.3711</v>
      </c>
      <c r="CT11" s="4">
        <v>11447.7124</v>
      </c>
      <c r="CU11" s="4">
        <v>11639.095499999999</v>
      </c>
      <c r="CV11" s="4">
        <v>11626.983399999999</v>
      </c>
      <c r="CZ11" s="37"/>
      <c r="DA11" s="37"/>
      <c r="DB11" s="37"/>
    </row>
    <row r="12" spans="2:106" x14ac:dyDescent="0.25">
      <c r="B12" s="5" t="s">
        <v>106</v>
      </c>
      <c r="C12" s="5" t="s">
        <v>104</v>
      </c>
      <c r="D12" s="5" t="s">
        <v>102</v>
      </c>
      <c r="E12" s="5">
        <v>11617.2</v>
      </c>
      <c r="F12" s="5">
        <v>11837.5769</v>
      </c>
      <c r="G12" s="5">
        <v>11479.8616</v>
      </c>
      <c r="H12" s="5">
        <v>11658.431200000001</v>
      </c>
      <c r="I12" s="5">
        <v>11653.4614</v>
      </c>
      <c r="J12" s="5">
        <v>11644.97</v>
      </c>
      <c r="K12" s="5">
        <v>11640.808800000001</v>
      </c>
      <c r="L12" s="5">
        <v>11563.004199999999</v>
      </c>
      <c r="M12" s="5">
        <v>11913.7888</v>
      </c>
      <c r="N12" s="5">
        <v>11621.8833</v>
      </c>
      <c r="O12" s="5">
        <v>11724.874</v>
      </c>
      <c r="P12" s="5">
        <v>11544.796899999999</v>
      </c>
      <c r="Q12" s="5">
        <v>11423.7214</v>
      </c>
      <c r="R12" s="5">
        <v>11570.9409</v>
      </c>
      <c r="S12" s="5">
        <v>11746.8084</v>
      </c>
      <c r="T12" s="5">
        <v>11688.0147</v>
      </c>
      <c r="U12" s="5">
        <v>11663.6155</v>
      </c>
      <c r="V12" s="5">
        <v>11852.6443</v>
      </c>
      <c r="W12" s="5">
        <v>11844.0913</v>
      </c>
      <c r="X12" s="5">
        <v>12045.5142</v>
      </c>
      <c r="Y12" s="5">
        <v>12164.410900000001</v>
      </c>
      <c r="Z12" s="5">
        <v>12404.196</v>
      </c>
      <c r="AA12" s="5">
        <v>11498.7376</v>
      </c>
      <c r="AB12" s="5">
        <v>11595.7022</v>
      </c>
      <c r="AC12" s="5">
        <v>11562.1062</v>
      </c>
      <c r="AD12" s="5">
        <v>11655.3001</v>
      </c>
      <c r="AE12" s="5">
        <v>11816.098099999999</v>
      </c>
      <c r="AF12" s="5">
        <v>11794.365</v>
      </c>
      <c r="AG12" s="5">
        <v>11873.972900000001</v>
      </c>
      <c r="AH12" s="5">
        <v>12069.1167</v>
      </c>
      <c r="AI12" s="5">
        <v>11547.606900000001</v>
      </c>
      <c r="AJ12" s="5">
        <v>11578.084500000001</v>
      </c>
      <c r="AK12" s="5">
        <v>11746.6504</v>
      </c>
      <c r="AL12" s="5">
        <v>11887.199199999999</v>
      </c>
      <c r="AM12" s="5">
        <v>11757.6775</v>
      </c>
      <c r="AN12" s="5">
        <v>11910.811</v>
      </c>
      <c r="AO12" s="5">
        <v>11635.7793</v>
      </c>
      <c r="AP12" s="5">
        <v>11615.484899999999</v>
      </c>
      <c r="AQ12" s="5">
        <v>11729.6885</v>
      </c>
      <c r="AR12" s="5">
        <v>11648.7207</v>
      </c>
      <c r="AS12" s="5">
        <v>12152.954299999999</v>
      </c>
      <c r="AT12" s="5">
        <v>11829.425499999999</v>
      </c>
      <c r="AU12" s="5">
        <v>11621.310299999999</v>
      </c>
      <c r="AV12" s="5">
        <v>11929.839099999999</v>
      </c>
      <c r="AW12" s="5">
        <v>12116.266600000001</v>
      </c>
      <c r="AX12" s="5">
        <v>12251.1309</v>
      </c>
      <c r="AY12" s="5">
        <v>12384.775900000001</v>
      </c>
      <c r="AZ12" s="5">
        <v>11917.647199999999</v>
      </c>
      <c r="BA12" s="5">
        <v>11564.2048</v>
      </c>
      <c r="BB12" s="5">
        <v>11597.8704</v>
      </c>
      <c r="BC12" s="5">
        <v>11580.3691</v>
      </c>
      <c r="BD12" s="5">
        <v>11433.5481</v>
      </c>
      <c r="BE12" s="5">
        <v>11534.680700000001</v>
      </c>
      <c r="BF12" s="5">
        <v>11763.5247</v>
      </c>
      <c r="BG12" s="5">
        <v>11695.2925</v>
      </c>
      <c r="BH12" s="5">
        <v>11647.0198</v>
      </c>
      <c r="BI12" s="5">
        <v>11544.765600000001</v>
      </c>
      <c r="BJ12" s="5">
        <v>11518.594499999999</v>
      </c>
      <c r="BK12" s="5">
        <v>11580.2708</v>
      </c>
      <c r="BL12" s="5">
        <v>11449.895</v>
      </c>
      <c r="BM12" s="5">
        <v>11656.2683</v>
      </c>
      <c r="BN12" s="5">
        <v>11493.043</v>
      </c>
      <c r="BO12" s="5">
        <v>11714.4648</v>
      </c>
      <c r="BP12" s="5">
        <v>11698.1392</v>
      </c>
      <c r="BQ12" s="5">
        <v>11759.964400000001</v>
      </c>
      <c r="BR12" s="5">
        <v>11568.820599999999</v>
      </c>
      <c r="BS12" s="5">
        <v>11798.2839</v>
      </c>
      <c r="BT12" s="5">
        <v>11506.231900000001</v>
      </c>
      <c r="BU12" s="5">
        <v>11541.8145</v>
      </c>
      <c r="BV12" s="5">
        <v>11708.6309</v>
      </c>
      <c r="BW12" s="5">
        <v>11523.993200000001</v>
      </c>
      <c r="BX12" s="5">
        <v>11544.5273</v>
      </c>
      <c r="BY12" s="5">
        <v>11681.560100000001</v>
      </c>
      <c r="BZ12" s="5">
        <v>11552.690199999999</v>
      </c>
      <c r="CA12" s="5">
        <v>11477.4553</v>
      </c>
      <c r="CB12" s="5">
        <v>11424.872100000001</v>
      </c>
      <c r="CC12" s="5">
        <v>11472.9282</v>
      </c>
      <c r="CD12" s="5">
        <v>11712.281999999999</v>
      </c>
      <c r="CE12" s="5">
        <v>11900.4807</v>
      </c>
      <c r="CF12" s="5">
        <v>11536.6155</v>
      </c>
      <c r="CG12" s="5">
        <v>11433.450199999999</v>
      </c>
      <c r="CH12" s="5">
        <v>11361.368399999999</v>
      </c>
      <c r="CI12" s="5">
        <v>11505.049800000001</v>
      </c>
      <c r="CJ12" s="5">
        <v>11325.1821</v>
      </c>
      <c r="CK12" s="5">
        <v>11016.933800000001</v>
      </c>
      <c r="CL12" s="5">
        <v>10984.752699999999</v>
      </c>
      <c r="CM12" s="5">
        <v>10875.5908</v>
      </c>
      <c r="CN12" s="5">
        <v>11003.0283</v>
      </c>
      <c r="CO12" s="5">
        <v>11281.6831</v>
      </c>
      <c r="CP12" s="5">
        <v>11079.6792</v>
      </c>
      <c r="CQ12" s="5">
        <v>11243.400900000001</v>
      </c>
      <c r="CR12" s="5">
        <v>11116.367899999999</v>
      </c>
      <c r="CS12" s="5">
        <v>11146.842500000001</v>
      </c>
      <c r="CT12" s="5">
        <v>11047.6309</v>
      </c>
      <c r="CU12" s="5">
        <v>11134.775900000001</v>
      </c>
      <c r="CV12" s="5">
        <v>11086.854499999999</v>
      </c>
      <c r="CZ12" s="37"/>
      <c r="DA12" s="37"/>
      <c r="DB12" s="37"/>
    </row>
    <row r="13" spans="2:106" x14ac:dyDescent="0.25">
      <c r="B13" s="3" t="s">
        <v>107</v>
      </c>
      <c r="C13" s="3" t="s">
        <v>104</v>
      </c>
      <c r="D13" s="3" t="s">
        <v>100</v>
      </c>
      <c r="E13" s="3">
        <v>5.6009166700000002</v>
      </c>
      <c r="F13" s="3">
        <v>5.74861852</v>
      </c>
      <c r="G13" s="3">
        <v>5.4653759300000004</v>
      </c>
      <c r="H13" s="3">
        <v>5.5258574100000004</v>
      </c>
      <c r="I13" s="3">
        <v>5.8224611099999999</v>
      </c>
      <c r="J13" s="3">
        <v>5.5271555599999997</v>
      </c>
      <c r="K13" s="3">
        <v>5.5077796299999999</v>
      </c>
      <c r="L13" s="3">
        <v>5.5993666700000002</v>
      </c>
      <c r="M13" s="3">
        <v>5.4652407399999996</v>
      </c>
      <c r="N13" s="3">
        <v>5.3523722200000003</v>
      </c>
      <c r="O13" s="3">
        <v>5.6493203699999999</v>
      </c>
      <c r="P13" s="3">
        <v>5.4725999999999999</v>
      </c>
      <c r="Q13" s="3">
        <v>5.4465370399999999</v>
      </c>
      <c r="R13" s="3">
        <v>5.6164777800000003</v>
      </c>
      <c r="S13" s="3">
        <v>5.5608518499999997</v>
      </c>
      <c r="T13" s="3">
        <v>5.4905333299999999</v>
      </c>
      <c r="U13" s="3">
        <v>5.4736074099999996</v>
      </c>
      <c r="V13" s="3">
        <v>5.76256111</v>
      </c>
      <c r="W13" s="3">
        <v>6.0460574100000004</v>
      </c>
      <c r="X13" s="3">
        <v>5.8143518500000004</v>
      </c>
      <c r="Y13" s="3">
        <v>6.0553111099999999</v>
      </c>
      <c r="Z13" s="3">
        <v>5.8376796300000002</v>
      </c>
      <c r="AA13" s="3">
        <v>5.6415111099999997</v>
      </c>
      <c r="AB13" s="3">
        <v>5.9355222200000002</v>
      </c>
      <c r="AC13" s="3">
        <v>6.0096370400000003</v>
      </c>
      <c r="AD13" s="3">
        <v>6.2483814799999999</v>
      </c>
      <c r="AE13" s="3">
        <v>6.5030463000000003</v>
      </c>
      <c r="AF13" s="3">
        <v>5.9598018499999998</v>
      </c>
      <c r="AG13" s="3">
        <v>6.4394444399999999</v>
      </c>
      <c r="AH13" s="3">
        <v>7.827</v>
      </c>
      <c r="AI13" s="3">
        <v>8.3509074099999996</v>
      </c>
      <c r="AJ13" s="3">
        <v>8.3686888899999996</v>
      </c>
      <c r="AK13" s="3">
        <v>9.0320611100000008</v>
      </c>
      <c r="AL13" s="3">
        <v>9.9056925899999992</v>
      </c>
      <c r="AM13" s="3">
        <v>10.78646296</v>
      </c>
      <c r="AN13" s="3">
        <v>10.73670926</v>
      </c>
      <c r="AO13" s="3">
        <v>11.23144259</v>
      </c>
      <c r="AP13" s="3">
        <v>11.136462959999999</v>
      </c>
      <c r="AQ13" s="3">
        <v>11.401474070000001</v>
      </c>
      <c r="AR13" s="3">
        <v>11.41338889</v>
      </c>
      <c r="AS13" s="3">
        <v>11.77272778</v>
      </c>
      <c r="AT13" s="3">
        <v>11.829157410000001</v>
      </c>
      <c r="AU13" s="3">
        <v>11.2907963</v>
      </c>
      <c r="AV13" s="3">
        <v>11.35488889</v>
      </c>
      <c r="AW13" s="3">
        <v>11.31125741</v>
      </c>
      <c r="AX13" s="3">
        <v>11.95236667</v>
      </c>
      <c r="AY13" s="3">
        <v>11.57532778</v>
      </c>
      <c r="AZ13" s="3">
        <v>11.40913333</v>
      </c>
      <c r="BA13" s="3">
        <v>10.91002593</v>
      </c>
      <c r="BB13" s="3">
        <v>9.7435888899999998</v>
      </c>
      <c r="BC13" s="3">
        <v>9.6459055599999992</v>
      </c>
      <c r="BD13" s="3">
        <v>9.7262833299999993</v>
      </c>
      <c r="BE13" s="3">
        <v>10.455455560000001</v>
      </c>
      <c r="BF13" s="3">
        <v>10.879805559999999</v>
      </c>
      <c r="BG13" s="3">
        <v>11.146807409999999</v>
      </c>
      <c r="BH13" s="3">
        <v>11.563237040000001</v>
      </c>
      <c r="BI13" s="3">
        <v>11.538837040000001</v>
      </c>
      <c r="BJ13" s="3">
        <v>11.51635926</v>
      </c>
      <c r="BK13" s="3">
        <v>11.560601849999999</v>
      </c>
      <c r="BL13" s="3">
        <v>11.553361110000001</v>
      </c>
      <c r="BM13" s="3">
        <v>11.478255559999999</v>
      </c>
      <c r="BN13" s="3">
        <v>10.703466669999999</v>
      </c>
      <c r="BO13" s="3">
        <v>10.8295963</v>
      </c>
      <c r="BP13" s="3">
        <v>11.11960741</v>
      </c>
      <c r="BQ13" s="3">
        <v>10.520327780000001</v>
      </c>
      <c r="BR13" s="3">
        <v>10.60323333</v>
      </c>
      <c r="BS13" s="3">
        <v>10.346270369999999</v>
      </c>
      <c r="BT13" s="3">
        <v>10.2009963</v>
      </c>
      <c r="BU13" s="3">
        <v>9.2042851900000002</v>
      </c>
      <c r="BV13" s="3">
        <v>7.8390148100000001</v>
      </c>
      <c r="BW13" s="3">
        <v>7.8101185199999996</v>
      </c>
      <c r="BX13" s="3">
        <v>7.5327333300000001</v>
      </c>
      <c r="BY13" s="3">
        <v>7.5379777800000003</v>
      </c>
      <c r="BZ13" s="3">
        <v>7.6690037000000002</v>
      </c>
      <c r="CA13" s="3">
        <v>7.8221370400000003</v>
      </c>
      <c r="CB13" s="3">
        <v>8.2560462999999995</v>
      </c>
      <c r="CC13" s="3">
        <v>8.1705481500000001</v>
      </c>
      <c r="CD13" s="3">
        <v>7.9174833299999996</v>
      </c>
      <c r="CE13" s="3">
        <v>7.4129259300000001</v>
      </c>
      <c r="CF13" s="3">
        <v>6.7335481499999998</v>
      </c>
      <c r="CG13" s="3">
        <v>7.0097537000000001</v>
      </c>
      <c r="CH13" s="3">
        <v>6.85937778</v>
      </c>
      <c r="CI13" s="3">
        <v>6.6491222199999997</v>
      </c>
      <c r="CJ13" s="3">
        <v>6.7979888900000001</v>
      </c>
      <c r="CK13" s="3">
        <v>6.6394148099999999</v>
      </c>
      <c r="CL13" s="3">
        <v>6.5068000000000001</v>
      </c>
      <c r="CM13" s="3">
        <v>6.7362185200000004</v>
      </c>
      <c r="CN13" s="3">
        <v>6.6262185200000001</v>
      </c>
      <c r="CO13" s="3">
        <v>6.5928203700000001</v>
      </c>
      <c r="CP13" s="3">
        <v>6.1868648100000003</v>
      </c>
      <c r="CQ13" s="3">
        <v>6.1540425900000004</v>
      </c>
      <c r="CR13" s="3">
        <v>6.06503704</v>
      </c>
      <c r="CS13" s="3">
        <v>5.9421407400000001</v>
      </c>
      <c r="CT13" s="3">
        <v>5.9923999999999999</v>
      </c>
      <c r="CU13" s="3">
        <v>5.69564074</v>
      </c>
      <c r="CV13" s="3">
        <v>5.6730203699999997</v>
      </c>
      <c r="CZ13" s="37"/>
      <c r="DA13" s="37"/>
      <c r="DB13" s="37"/>
    </row>
    <row r="14" spans="2:106" x14ac:dyDescent="0.25">
      <c r="B14" s="4" t="s">
        <v>107</v>
      </c>
      <c r="C14" s="4" t="s">
        <v>104</v>
      </c>
      <c r="D14" s="4" t="s">
        <v>101</v>
      </c>
      <c r="E14" s="4">
        <v>6.2328148099999998</v>
      </c>
      <c r="F14" s="4">
        <v>6.1535185200000004</v>
      </c>
      <c r="G14" s="4">
        <v>6.0890574099999997</v>
      </c>
      <c r="H14" s="4">
        <v>5.9644555600000002</v>
      </c>
      <c r="I14" s="4">
        <v>5.8731148099999997</v>
      </c>
      <c r="J14" s="4">
        <v>5.8156814800000003</v>
      </c>
      <c r="K14" s="4">
        <v>5.9035259299999998</v>
      </c>
      <c r="L14" s="4">
        <v>5.8470907399999996</v>
      </c>
      <c r="M14" s="4">
        <v>5.7206518500000003</v>
      </c>
      <c r="N14" s="4">
        <v>5.5083611100000001</v>
      </c>
      <c r="O14" s="4">
        <v>5.6616444399999999</v>
      </c>
      <c r="P14" s="4">
        <v>5.5879888900000001</v>
      </c>
      <c r="Q14" s="4">
        <v>5.6603222200000003</v>
      </c>
      <c r="R14" s="4">
        <v>5.5307759299999999</v>
      </c>
      <c r="S14" s="4">
        <v>5.6819777800000004</v>
      </c>
      <c r="T14" s="4">
        <v>5.6182463</v>
      </c>
      <c r="U14" s="4">
        <v>5.7698870400000004</v>
      </c>
      <c r="V14" s="4">
        <v>5.7325240700000002</v>
      </c>
      <c r="W14" s="4">
        <v>6.1020981499999998</v>
      </c>
      <c r="X14" s="4">
        <v>6.1815333299999997</v>
      </c>
      <c r="Y14" s="4">
        <v>6.1757166699999999</v>
      </c>
      <c r="Z14" s="4">
        <v>6.29431852</v>
      </c>
      <c r="AA14" s="4">
        <v>6.3791740700000004</v>
      </c>
      <c r="AB14" s="4">
        <v>6.5308425899999998</v>
      </c>
      <c r="AC14" s="4">
        <v>6.3053592600000004</v>
      </c>
      <c r="AD14" s="4">
        <v>6.3564185200000001</v>
      </c>
      <c r="AE14" s="4">
        <v>6.21175926</v>
      </c>
      <c r="AF14" s="4">
        <v>5.4245185200000003</v>
      </c>
      <c r="AG14" s="4">
        <v>5.2429092600000002</v>
      </c>
      <c r="AH14" s="4">
        <v>5.77325</v>
      </c>
      <c r="AI14" s="4">
        <v>5.9782592599999997</v>
      </c>
      <c r="AJ14" s="4">
        <v>6.2096166699999999</v>
      </c>
      <c r="AK14" s="4">
        <v>6.0712018499999996</v>
      </c>
      <c r="AL14" s="4">
        <v>6.9950833299999999</v>
      </c>
      <c r="AM14" s="4">
        <v>7.09361481</v>
      </c>
      <c r="AN14" s="4">
        <v>6.8820925900000001</v>
      </c>
      <c r="AO14" s="4">
        <v>7.1160148100000002</v>
      </c>
      <c r="AP14" s="4">
        <v>7.4279518500000004</v>
      </c>
      <c r="AQ14" s="4">
        <v>7.7256444399999999</v>
      </c>
      <c r="AR14" s="4">
        <v>7.7130555599999999</v>
      </c>
      <c r="AS14" s="4">
        <v>7.4970870400000003</v>
      </c>
      <c r="AT14" s="4">
        <v>7.8044148099999999</v>
      </c>
      <c r="AU14" s="4">
        <v>7.4436129600000003</v>
      </c>
      <c r="AV14" s="4">
        <v>7.5099018500000003</v>
      </c>
      <c r="AW14" s="4">
        <v>7.41093519</v>
      </c>
      <c r="AX14" s="4">
        <v>7.3936481499999998</v>
      </c>
      <c r="AY14" s="4">
        <v>7.0654981499999998</v>
      </c>
      <c r="AZ14" s="4">
        <v>7.3242888900000001</v>
      </c>
      <c r="BA14" s="4">
        <v>6.9931296300000003</v>
      </c>
      <c r="BB14" s="4">
        <v>6.9913222199999998</v>
      </c>
      <c r="BC14" s="4">
        <v>6.9569888899999999</v>
      </c>
      <c r="BD14" s="4">
        <v>6.8753111100000002</v>
      </c>
      <c r="BE14" s="4">
        <v>6.7273462999999998</v>
      </c>
      <c r="BF14" s="4">
        <v>6.7601851899999996</v>
      </c>
      <c r="BG14" s="4">
        <v>6.5957296300000001</v>
      </c>
      <c r="BH14" s="4">
        <v>6.6123851900000004</v>
      </c>
      <c r="BI14" s="4">
        <v>6.3382555600000003</v>
      </c>
      <c r="BJ14" s="4">
        <v>6.5456481499999999</v>
      </c>
      <c r="BK14" s="4">
        <v>6.6239166699999998</v>
      </c>
      <c r="BL14" s="4">
        <v>6.4741611099999998</v>
      </c>
      <c r="BM14" s="4">
        <v>6.3832574099999997</v>
      </c>
      <c r="BN14" s="4">
        <v>6.3519833300000004</v>
      </c>
      <c r="BO14" s="4">
        <v>6.18483333</v>
      </c>
      <c r="BP14" s="4">
        <v>6.3855296299999997</v>
      </c>
      <c r="BQ14" s="4">
        <v>5.8990814800000004</v>
      </c>
      <c r="BR14" s="4">
        <v>6.3685148099999997</v>
      </c>
      <c r="BS14" s="4">
        <v>6.5944592599999998</v>
      </c>
      <c r="BT14" s="4">
        <v>6.1257592599999997</v>
      </c>
      <c r="BU14" s="4">
        <v>6.2392722200000001</v>
      </c>
      <c r="BV14" s="4">
        <v>6.3314444400000003</v>
      </c>
      <c r="BW14" s="4">
        <v>5.6053759300000001</v>
      </c>
      <c r="BX14" s="4">
        <v>5.8144092599999997</v>
      </c>
      <c r="BY14" s="4">
        <v>6.5133481499999997</v>
      </c>
      <c r="BZ14" s="4">
        <v>6.3262129600000003</v>
      </c>
      <c r="CA14" s="4">
        <v>7.0354796300000002</v>
      </c>
      <c r="CB14" s="4">
        <v>7.3143740700000004</v>
      </c>
      <c r="CC14" s="4">
        <v>7.2099963000000002</v>
      </c>
      <c r="CD14" s="4">
        <v>7.4599222200000002</v>
      </c>
      <c r="CE14" s="4">
        <v>7.2310722199999997</v>
      </c>
      <c r="CF14" s="4">
        <v>7.0217407400000003</v>
      </c>
      <c r="CG14" s="4">
        <v>6.7845814799999999</v>
      </c>
      <c r="CH14" s="4">
        <v>6.89420185</v>
      </c>
      <c r="CI14" s="4">
        <v>6.8030055599999999</v>
      </c>
      <c r="CJ14" s="4">
        <v>6.8877296299999999</v>
      </c>
      <c r="CK14" s="4">
        <v>6.6451185199999996</v>
      </c>
      <c r="CL14" s="4">
        <v>6.6576166700000003</v>
      </c>
      <c r="CM14" s="4">
        <v>7.0918092599999998</v>
      </c>
      <c r="CN14" s="4">
        <v>7.19218519</v>
      </c>
      <c r="CO14" s="4">
        <v>6.93826667</v>
      </c>
      <c r="CP14" s="4">
        <v>6.5034000000000001</v>
      </c>
      <c r="CQ14" s="4">
        <v>6.1442796299999998</v>
      </c>
      <c r="CR14" s="4">
        <v>6.2656351900000002</v>
      </c>
      <c r="CS14" s="4">
        <v>6.3169870399999999</v>
      </c>
      <c r="CT14" s="4">
        <v>6.2654370400000001</v>
      </c>
      <c r="CU14" s="4">
        <v>6.1757944399999998</v>
      </c>
      <c r="CV14" s="4">
        <v>6.1760888899999999</v>
      </c>
      <c r="CZ14" s="37"/>
      <c r="DA14" s="37"/>
      <c r="DB14" s="37"/>
    </row>
    <row r="15" spans="2:106" x14ac:dyDescent="0.25">
      <c r="B15" s="5" t="s">
        <v>107</v>
      </c>
      <c r="C15" s="5" t="s">
        <v>104</v>
      </c>
      <c r="D15" s="5" t="s">
        <v>102</v>
      </c>
      <c r="E15" s="5">
        <v>6.2498425900000001</v>
      </c>
      <c r="F15" s="5">
        <v>6.3608166700000002</v>
      </c>
      <c r="G15" s="5">
        <v>6.4157203699999998</v>
      </c>
      <c r="H15" s="5">
        <v>6.1542666700000002</v>
      </c>
      <c r="I15" s="5">
        <v>6.1903629599999999</v>
      </c>
      <c r="J15" s="5">
        <v>6.2499296299999996</v>
      </c>
      <c r="K15" s="5">
        <v>6.2364962999999998</v>
      </c>
      <c r="L15" s="5">
        <v>6.0886500000000003</v>
      </c>
      <c r="M15" s="5">
        <v>6.0262111100000002</v>
      </c>
      <c r="N15" s="5">
        <v>6.0413740699999998</v>
      </c>
      <c r="O15" s="5">
        <v>5.7744018500000003</v>
      </c>
      <c r="P15" s="5">
        <v>5.7826092600000001</v>
      </c>
      <c r="Q15" s="5">
        <v>5.9244407399999996</v>
      </c>
      <c r="R15" s="5">
        <v>6.0179629600000002</v>
      </c>
      <c r="S15" s="5">
        <v>5.91338148</v>
      </c>
      <c r="T15" s="5">
        <v>5.9546703699999997</v>
      </c>
      <c r="U15" s="5">
        <v>5.6876888900000004</v>
      </c>
      <c r="V15" s="5">
        <v>5.9923185200000004</v>
      </c>
      <c r="W15" s="5">
        <v>6.2604648100000002</v>
      </c>
      <c r="X15" s="5">
        <v>6.0690203699999996</v>
      </c>
      <c r="Y15" s="5">
        <v>5.9732444400000002</v>
      </c>
      <c r="Z15" s="5">
        <v>6.2084240700000004</v>
      </c>
      <c r="AA15" s="5">
        <v>6.1241074099999997</v>
      </c>
      <c r="AB15" s="5">
        <v>5.8948203699999997</v>
      </c>
      <c r="AC15" s="5">
        <v>5.8232036999999996</v>
      </c>
      <c r="AD15" s="5">
        <v>6.09286481</v>
      </c>
      <c r="AE15" s="5">
        <v>6.33104259</v>
      </c>
      <c r="AF15" s="5">
        <v>5.8336296299999999</v>
      </c>
      <c r="AG15" s="5">
        <v>5.5097888900000003</v>
      </c>
      <c r="AH15" s="5">
        <v>5.1915666700000003</v>
      </c>
      <c r="AI15" s="5">
        <v>5.6283129599999997</v>
      </c>
      <c r="AJ15" s="5">
        <v>5.3575129600000002</v>
      </c>
      <c r="AK15" s="5">
        <v>5.7390018500000002</v>
      </c>
      <c r="AL15" s="5">
        <v>6.0988703700000002</v>
      </c>
      <c r="AM15" s="5">
        <v>6.5118740700000002</v>
      </c>
      <c r="AN15" s="5">
        <v>6.0444166700000004</v>
      </c>
      <c r="AO15" s="5">
        <v>6.5526351900000002</v>
      </c>
      <c r="AP15" s="5">
        <v>6.4246722199999997</v>
      </c>
      <c r="AQ15" s="5">
        <v>6.6207074099999996</v>
      </c>
      <c r="AR15" s="5">
        <v>6.6311166699999999</v>
      </c>
      <c r="AS15" s="5">
        <v>6.3465944399999996</v>
      </c>
      <c r="AT15" s="5">
        <v>6.4283944399999999</v>
      </c>
      <c r="AU15" s="5">
        <v>6.3749425899999999</v>
      </c>
      <c r="AV15" s="5">
        <v>6.4050407399999996</v>
      </c>
      <c r="AW15" s="5">
        <v>6.2029944400000003</v>
      </c>
      <c r="AX15" s="5">
        <v>6.3690722199999996</v>
      </c>
      <c r="AY15" s="5">
        <v>6.2273777800000003</v>
      </c>
      <c r="AZ15" s="5">
        <v>6.2112944399999996</v>
      </c>
      <c r="BA15" s="5">
        <v>5.7646314800000003</v>
      </c>
      <c r="BB15" s="5">
        <v>5.8130592600000002</v>
      </c>
      <c r="BC15" s="5">
        <v>6.0579499999999999</v>
      </c>
      <c r="BD15" s="5">
        <v>5.6071351900000002</v>
      </c>
      <c r="BE15" s="5">
        <v>5.7820148099999997</v>
      </c>
      <c r="BF15" s="5">
        <v>5.6673592599999996</v>
      </c>
      <c r="BG15" s="5">
        <v>5.6400314800000002</v>
      </c>
      <c r="BH15" s="5">
        <v>5.4247629599999998</v>
      </c>
      <c r="BI15" s="5">
        <v>5.2396277800000002</v>
      </c>
      <c r="BJ15" s="5">
        <v>5.2355296300000003</v>
      </c>
      <c r="BK15" s="5">
        <v>5.2594648099999999</v>
      </c>
      <c r="BL15" s="5">
        <v>4.94652593</v>
      </c>
      <c r="BM15" s="5">
        <v>5.3262463000000002</v>
      </c>
      <c r="BN15" s="5">
        <v>5.2836833299999997</v>
      </c>
      <c r="BO15" s="5">
        <v>5.1596444400000001</v>
      </c>
      <c r="BP15" s="5">
        <v>4.9917851899999999</v>
      </c>
      <c r="BQ15" s="5">
        <v>4.9154425899999996</v>
      </c>
      <c r="BR15" s="5">
        <v>5.1744000000000003</v>
      </c>
      <c r="BS15" s="5">
        <v>5.3381296300000001</v>
      </c>
      <c r="BT15" s="5">
        <v>5.1824592599999999</v>
      </c>
      <c r="BU15" s="5">
        <v>5.1202111099999996</v>
      </c>
      <c r="BV15" s="5">
        <v>5.4311592600000003</v>
      </c>
      <c r="BW15" s="5">
        <v>4.8901370399999999</v>
      </c>
      <c r="BX15" s="5">
        <v>5.1738518500000001</v>
      </c>
      <c r="BY15" s="5">
        <v>5.78583889</v>
      </c>
      <c r="BZ15" s="5">
        <v>5.8503333299999998</v>
      </c>
      <c r="CA15" s="5">
        <v>6.18912963</v>
      </c>
      <c r="CB15" s="5">
        <v>6.28821852</v>
      </c>
      <c r="CC15" s="5">
        <v>6.3457925900000003</v>
      </c>
      <c r="CD15" s="5">
        <v>6.1050759299999999</v>
      </c>
      <c r="CE15" s="5">
        <v>6.0971963000000002</v>
      </c>
      <c r="CF15" s="5">
        <v>6.4806777799999997</v>
      </c>
      <c r="CG15" s="5">
        <v>6.56085926</v>
      </c>
      <c r="CH15" s="5">
        <v>6.1873222200000004</v>
      </c>
      <c r="CI15" s="5">
        <v>6.2838259299999999</v>
      </c>
      <c r="CJ15" s="5">
        <v>6.0635833300000002</v>
      </c>
      <c r="CK15" s="5">
        <v>6.1722222200000001</v>
      </c>
      <c r="CL15" s="5">
        <v>6.01763519</v>
      </c>
      <c r="CM15" s="5">
        <v>6.0702870400000002</v>
      </c>
      <c r="CN15" s="5">
        <v>6.19639074</v>
      </c>
      <c r="CO15" s="5">
        <v>6.0841037</v>
      </c>
      <c r="CP15" s="5">
        <v>5.9932611099999997</v>
      </c>
      <c r="CQ15" s="5">
        <v>5.9367944399999999</v>
      </c>
      <c r="CR15" s="5">
        <v>5.7733444399999998</v>
      </c>
      <c r="CS15" s="5">
        <v>6.1660000000000004</v>
      </c>
      <c r="CT15" s="5">
        <v>6.1989999999999998</v>
      </c>
      <c r="CU15" s="5">
        <v>6.1644222199999996</v>
      </c>
      <c r="CV15" s="5">
        <v>6.10579815</v>
      </c>
      <c r="CZ15" s="37"/>
      <c r="DA15" s="37"/>
      <c r="DB15" s="37"/>
    </row>
    <row r="16" spans="2:106" x14ac:dyDescent="0.25">
      <c r="B16" s="3" t="s">
        <v>107</v>
      </c>
      <c r="C16" s="3" t="s">
        <v>108</v>
      </c>
      <c r="D16" s="3" t="s">
        <v>100</v>
      </c>
      <c r="E16" s="3">
        <v>16.066617650000001</v>
      </c>
      <c r="F16" s="3">
        <v>15.209029409999999</v>
      </c>
      <c r="G16" s="3">
        <v>14.812970590000001</v>
      </c>
      <c r="H16" s="3">
        <v>15.260882349999999</v>
      </c>
      <c r="I16" s="3">
        <v>15.14838235</v>
      </c>
      <c r="J16" s="3">
        <v>15.61205882</v>
      </c>
      <c r="K16" s="3">
        <v>14.487470589999999</v>
      </c>
      <c r="L16" s="3">
        <v>14.172647059999999</v>
      </c>
      <c r="M16" s="3">
        <v>13.164441180000001</v>
      </c>
      <c r="N16" s="3">
        <v>13.305205880000001</v>
      </c>
      <c r="O16" s="3">
        <v>12.804500000000001</v>
      </c>
      <c r="P16" s="3">
        <v>12.889676469999999</v>
      </c>
      <c r="Q16" s="3">
        <v>13.59026471</v>
      </c>
      <c r="R16" s="3">
        <v>13.63126471</v>
      </c>
      <c r="S16" s="3">
        <v>14.27982353</v>
      </c>
      <c r="T16" s="3">
        <v>14.81197059</v>
      </c>
      <c r="U16" s="3">
        <v>14.796852940000001</v>
      </c>
      <c r="V16" s="3">
        <v>15.054</v>
      </c>
      <c r="W16" s="3">
        <v>14.999382349999999</v>
      </c>
      <c r="X16" s="3">
        <v>15.28241176</v>
      </c>
      <c r="Y16" s="3">
        <v>16.054323530000001</v>
      </c>
      <c r="Z16" s="3">
        <v>15.73179412</v>
      </c>
      <c r="AA16" s="3">
        <v>15.34979412</v>
      </c>
      <c r="AB16" s="3">
        <v>14.41461765</v>
      </c>
      <c r="AC16" s="3">
        <v>14.559823529999999</v>
      </c>
      <c r="AD16" s="3">
        <v>16.508352940000002</v>
      </c>
      <c r="AE16" s="3">
        <v>18.952147060000001</v>
      </c>
      <c r="AF16" s="3">
        <v>20.265676469999999</v>
      </c>
      <c r="AG16" s="3">
        <v>21.804500000000001</v>
      </c>
      <c r="AH16" s="3">
        <v>27.542470590000001</v>
      </c>
      <c r="AI16" s="3">
        <v>32.513500000000001</v>
      </c>
      <c r="AJ16" s="3">
        <v>35.947470590000002</v>
      </c>
      <c r="AK16" s="3">
        <v>40.842117649999999</v>
      </c>
      <c r="AL16" s="3">
        <v>45.248588239999997</v>
      </c>
      <c r="AM16" s="3">
        <v>48.851852940000001</v>
      </c>
      <c r="AN16" s="3">
        <v>49.535294120000003</v>
      </c>
      <c r="AO16" s="3">
        <v>50.306676469999999</v>
      </c>
      <c r="AP16" s="3">
        <v>51.070205880000003</v>
      </c>
      <c r="AQ16" s="3">
        <v>52.58679412</v>
      </c>
      <c r="AR16" s="3">
        <v>52.310323529999998</v>
      </c>
      <c r="AS16" s="3">
        <v>51.96185294</v>
      </c>
      <c r="AT16" s="3">
        <v>53.51955882</v>
      </c>
      <c r="AU16" s="3">
        <v>55.189558820000002</v>
      </c>
      <c r="AV16" s="3">
        <v>54.160176470000003</v>
      </c>
      <c r="AW16" s="3">
        <v>53.813352940000001</v>
      </c>
      <c r="AX16" s="3">
        <v>50.183647059999998</v>
      </c>
      <c r="AY16" s="3">
        <v>51.107235289999998</v>
      </c>
      <c r="AZ16" s="3">
        <v>48.916941180000002</v>
      </c>
      <c r="BA16" s="3">
        <v>46.652176470000001</v>
      </c>
      <c r="BB16" s="3">
        <v>43.83864706</v>
      </c>
      <c r="BC16" s="3">
        <v>41.734617649999997</v>
      </c>
      <c r="BD16" s="3">
        <v>44.25629412</v>
      </c>
      <c r="BE16" s="3">
        <v>45.913970589999998</v>
      </c>
      <c r="BF16" s="3">
        <v>48.687029410000001</v>
      </c>
      <c r="BG16" s="3">
        <v>49.470323530000002</v>
      </c>
      <c r="BH16" s="3">
        <v>50.806117649999997</v>
      </c>
      <c r="BI16" s="3">
        <v>53.214588239999998</v>
      </c>
      <c r="BJ16" s="3">
        <v>53.720882349999997</v>
      </c>
      <c r="BK16" s="3">
        <v>52.93755882</v>
      </c>
      <c r="BL16" s="3">
        <v>52.619411759999998</v>
      </c>
      <c r="BM16" s="3">
        <v>52.406529409999997</v>
      </c>
      <c r="BN16" s="3">
        <v>53.171382350000002</v>
      </c>
      <c r="BO16" s="3">
        <v>51.557588240000001</v>
      </c>
      <c r="BP16" s="3">
        <v>51.789117650000001</v>
      </c>
      <c r="BQ16" s="3">
        <v>52.23770588</v>
      </c>
      <c r="BR16" s="3">
        <v>51.096647060000002</v>
      </c>
      <c r="BS16" s="3">
        <v>48.179499999999997</v>
      </c>
      <c r="BT16" s="3">
        <v>46.558911760000001</v>
      </c>
      <c r="BU16" s="3">
        <v>43.204941179999999</v>
      </c>
      <c r="BV16" s="3">
        <v>36.256382350000003</v>
      </c>
      <c r="BW16" s="3">
        <v>29.91308824</v>
      </c>
      <c r="BX16" s="3">
        <v>25.329764709999999</v>
      </c>
      <c r="BY16" s="3">
        <v>23.731029410000001</v>
      </c>
      <c r="BZ16" s="3">
        <v>22.429470590000001</v>
      </c>
      <c r="CA16" s="3">
        <v>21.053147060000001</v>
      </c>
      <c r="CB16" s="3">
        <v>19.06241176</v>
      </c>
      <c r="CC16" s="3">
        <v>18.590411759999999</v>
      </c>
      <c r="CD16" s="3">
        <v>17.63894118</v>
      </c>
      <c r="CE16" s="3">
        <v>17.171941180000001</v>
      </c>
      <c r="CF16" s="3">
        <v>16.965676469999998</v>
      </c>
      <c r="CG16" s="3">
        <v>16.743029409999998</v>
      </c>
      <c r="CH16" s="3">
        <v>15.59205882</v>
      </c>
      <c r="CI16" s="3">
        <v>14.78964706</v>
      </c>
      <c r="CJ16" s="3">
        <v>14.90867647</v>
      </c>
      <c r="CK16" s="3">
        <v>15.911029409999999</v>
      </c>
      <c r="CL16" s="3">
        <v>16.563411760000001</v>
      </c>
      <c r="CM16" s="3">
        <v>16.623705879999999</v>
      </c>
      <c r="CN16" s="3">
        <v>17.223500000000001</v>
      </c>
      <c r="CO16" s="3">
        <v>17.106029410000001</v>
      </c>
      <c r="CP16" s="3">
        <v>16.67226471</v>
      </c>
      <c r="CQ16" s="3">
        <v>16.176176470000001</v>
      </c>
      <c r="CR16" s="3">
        <v>16.040441179999998</v>
      </c>
      <c r="CS16" s="3">
        <v>15.476970590000001</v>
      </c>
      <c r="CT16" s="3">
        <v>15.60732353</v>
      </c>
      <c r="CU16" s="3">
        <v>15.18973529</v>
      </c>
      <c r="CV16" s="3">
        <v>15.63526471</v>
      </c>
      <c r="CZ16" s="37"/>
      <c r="DA16" s="37"/>
      <c r="DB16" s="37"/>
    </row>
    <row r="17" spans="2:161" x14ac:dyDescent="0.25">
      <c r="B17" s="4" t="s">
        <v>107</v>
      </c>
      <c r="C17" s="4" t="s">
        <v>108</v>
      </c>
      <c r="D17" s="4" t="s">
        <v>101</v>
      </c>
      <c r="E17" s="4">
        <v>15.647588239999999</v>
      </c>
      <c r="F17" s="4">
        <v>14.95720588</v>
      </c>
      <c r="G17" s="4">
        <v>14.89408824</v>
      </c>
      <c r="H17" s="4">
        <v>14.689</v>
      </c>
      <c r="I17" s="4">
        <v>14.63247059</v>
      </c>
      <c r="J17" s="4">
        <v>15.34652941</v>
      </c>
      <c r="K17" s="4">
        <v>14.84905882</v>
      </c>
      <c r="L17" s="4">
        <v>14.63511765</v>
      </c>
      <c r="M17" s="4">
        <v>14.140647059999999</v>
      </c>
      <c r="N17" s="4">
        <v>14.149088239999999</v>
      </c>
      <c r="O17" s="4">
        <v>13.64508824</v>
      </c>
      <c r="P17" s="4">
        <v>14.250352940000001</v>
      </c>
      <c r="Q17" s="4">
        <v>14.97558824</v>
      </c>
      <c r="R17" s="4">
        <v>15.047617649999999</v>
      </c>
      <c r="S17" s="4">
        <v>14.603470590000001</v>
      </c>
      <c r="T17" s="4">
        <v>14.42697059</v>
      </c>
      <c r="U17" s="4">
        <v>14.45955882</v>
      </c>
      <c r="V17" s="4">
        <v>14.29435294</v>
      </c>
      <c r="W17" s="4">
        <v>14.48070588</v>
      </c>
      <c r="X17" s="4">
        <v>15.38179412</v>
      </c>
      <c r="Y17" s="4">
        <v>14.701529409999999</v>
      </c>
      <c r="Z17" s="4">
        <v>14.32997059</v>
      </c>
      <c r="AA17" s="4">
        <v>13.02588235</v>
      </c>
      <c r="AB17" s="4">
        <v>13.275411760000001</v>
      </c>
      <c r="AC17" s="4">
        <v>13.767941179999999</v>
      </c>
      <c r="AD17" s="4">
        <v>15.619441180000001</v>
      </c>
      <c r="AE17" s="4">
        <v>17.52732353</v>
      </c>
      <c r="AF17" s="4">
        <v>17.164882349999999</v>
      </c>
      <c r="AG17" s="4">
        <v>17.862294120000001</v>
      </c>
      <c r="AH17" s="4">
        <v>19.375735290000001</v>
      </c>
      <c r="AI17" s="4">
        <v>21.216999999999999</v>
      </c>
      <c r="AJ17" s="4">
        <v>23.496382350000001</v>
      </c>
      <c r="AK17" s="4">
        <v>25.7685</v>
      </c>
      <c r="AL17" s="4">
        <v>27.288588239999999</v>
      </c>
      <c r="AM17" s="4">
        <v>27.971647059999999</v>
      </c>
      <c r="AN17" s="4">
        <v>28.394264710000002</v>
      </c>
      <c r="AO17" s="4">
        <v>28.29894118</v>
      </c>
      <c r="AP17" s="4">
        <v>28.436499999999999</v>
      </c>
      <c r="AQ17" s="4">
        <v>29.63720588</v>
      </c>
      <c r="AR17" s="4">
        <v>29.166764709999999</v>
      </c>
      <c r="AS17" s="4">
        <v>29.01376471</v>
      </c>
      <c r="AT17" s="4">
        <v>29.307529410000001</v>
      </c>
      <c r="AU17" s="4">
        <v>28.564705880000002</v>
      </c>
      <c r="AV17" s="4">
        <v>27.92847059</v>
      </c>
      <c r="AW17" s="4">
        <v>28.134558819999999</v>
      </c>
      <c r="AX17" s="4">
        <v>28.629205880000001</v>
      </c>
      <c r="AY17" s="4">
        <v>28.039441180000001</v>
      </c>
      <c r="AZ17" s="4">
        <v>26.404852940000001</v>
      </c>
      <c r="BA17" s="4">
        <v>26.116941180000001</v>
      </c>
      <c r="BB17" s="4">
        <v>25.779647059999999</v>
      </c>
      <c r="BC17" s="4">
        <v>24.286029410000001</v>
      </c>
      <c r="BD17" s="4">
        <v>25.11435294</v>
      </c>
      <c r="BE17" s="4">
        <v>25.668970590000001</v>
      </c>
      <c r="BF17" s="4">
        <v>25.101676470000001</v>
      </c>
      <c r="BG17" s="4">
        <v>23.413764709999999</v>
      </c>
      <c r="BH17" s="4">
        <v>22.639676470000001</v>
      </c>
      <c r="BI17" s="4">
        <v>22.479264709999999</v>
      </c>
      <c r="BJ17" s="4">
        <v>22.077588240000001</v>
      </c>
      <c r="BK17" s="4">
        <v>21.733852939999998</v>
      </c>
      <c r="BL17" s="4">
        <v>21.139411760000002</v>
      </c>
      <c r="BM17" s="4">
        <v>20.881</v>
      </c>
      <c r="BN17" s="4">
        <v>20.867676469999999</v>
      </c>
      <c r="BO17" s="4">
        <v>19.886970590000001</v>
      </c>
      <c r="BP17" s="4">
        <v>18.789117650000001</v>
      </c>
      <c r="BQ17" s="4">
        <v>18.647029409999998</v>
      </c>
      <c r="BR17" s="4">
        <v>18.087470589999999</v>
      </c>
      <c r="BS17" s="4">
        <v>17.530852939999999</v>
      </c>
      <c r="BT17" s="4">
        <v>16.46785294</v>
      </c>
      <c r="BU17" s="4">
        <v>15.91841176</v>
      </c>
      <c r="BV17" s="4">
        <v>15.83261765</v>
      </c>
      <c r="BW17" s="4">
        <v>15.30126471</v>
      </c>
      <c r="BX17" s="4">
        <v>14.973941180000001</v>
      </c>
      <c r="BY17" s="4">
        <v>14.605529410000001</v>
      </c>
      <c r="BZ17" s="4">
        <v>14.93779412</v>
      </c>
      <c r="CA17" s="4">
        <v>14.61994118</v>
      </c>
      <c r="CB17" s="4">
        <v>14.325058820000001</v>
      </c>
      <c r="CC17" s="4">
        <v>14.265088240000001</v>
      </c>
      <c r="CD17" s="4">
        <v>14.311176469999999</v>
      </c>
      <c r="CE17" s="4">
        <v>14.172529409999999</v>
      </c>
      <c r="CF17" s="4">
        <v>14.12435294</v>
      </c>
      <c r="CG17" s="4">
        <v>13.899088239999999</v>
      </c>
      <c r="CH17" s="4">
        <v>14.02120588</v>
      </c>
      <c r="CI17" s="4">
        <v>14.101676469999999</v>
      </c>
      <c r="CJ17" s="4">
        <v>14.541647060000001</v>
      </c>
      <c r="CK17" s="4">
        <v>15.081911760000001</v>
      </c>
      <c r="CL17" s="4">
        <v>15.70341176</v>
      </c>
      <c r="CM17" s="4">
        <v>15.237323529999999</v>
      </c>
      <c r="CN17" s="4">
        <v>15.26079412</v>
      </c>
      <c r="CO17" s="4">
        <v>15.016882349999999</v>
      </c>
      <c r="CP17" s="4">
        <v>13.83761765</v>
      </c>
      <c r="CQ17" s="4">
        <v>13.29241176</v>
      </c>
      <c r="CR17" s="4">
        <v>13.61438235</v>
      </c>
      <c r="CS17" s="4">
        <v>13.297764709999999</v>
      </c>
      <c r="CT17" s="4">
        <v>14.537676469999999</v>
      </c>
      <c r="CU17" s="4">
        <v>14.202470590000001</v>
      </c>
      <c r="CV17" s="4">
        <v>13.14714706</v>
      </c>
      <c r="CZ17" s="37"/>
      <c r="DA17" s="37"/>
      <c r="DB17" s="37"/>
    </row>
    <row r="18" spans="2:161" x14ac:dyDescent="0.25">
      <c r="B18" s="5" t="s">
        <v>107</v>
      </c>
      <c r="C18" s="5" t="s">
        <v>108</v>
      </c>
      <c r="D18" s="5" t="s">
        <v>102</v>
      </c>
      <c r="E18" s="5">
        <v>13.552941179999999</v>
      </c>
      <c r="F18" s="5">
        <v>14.08841176</v>
      </c>
      <c r="G18" s="5">
        <v>13.15235294</v>
      </c>
      <c r="H18" s="5">
        <v>12.97182353</v>
      </c>
      <c r="I18" s="5">
        <v>12.71644118</v>
      </c>
      <c r="J18" s="5">
        <v>12.824352940000001</v>
      </c>
      <c r="K18" s="5">
        <v>12.79758824</v>
      </c>
      <c r="L18" s="5">
        <v>13.321735289999999</v>
      </c>
      <c r="M18" s="5">
        <v>13.04958824</v>
      </c>
      <c r="N18" s="5">
        <v>12.66158824</v>
      </c>
      <c r="O18" s="5">
        <v>12.01302941</v>
      </c>
      <c r="P18" s="5">
        <v>12.01655882</v>
      </c>
      <c r="Q18" s="5">
        <v>11.775676470000001</v>
      </c>
      <c r="R18" s="5">
        <v>12.32438235</v>
      </c>
      <c r="S18" s="5">
        <v>12.99194118</v>
      </c>
      <c r="T18" s="5">
        <v>13.325676469999999</v>
      </c>
      <c r="U18" s="5">
        <v>12.616323530000001</v>
      </c>
      <c r="V18" s="5">
        <v>12.90682353</v>
      </c>
      <c r="W18" s="5">
        <v>12.215999999999999</v>
      </c>
      <c r="X18" s="5">
        <v>12.298911759999999</v>
      </c>
      <c r="Y18" s="5">
        <v>11.98347059</v>
      </c>
      <c r="Z18" s="5">
        <v>11.69438235</v>
      </c>
      <c r="AA18" s="5">
        <v>12.060764710000001</v>
      </c>
      <c r="AB18" s="5">
        <v>11.842676470000001</v>
      </c>
      <c r="AC18" s="5">
        <v>12.02832353</v>
      </c>
      <c r="AD18" s="5">
        <v>11.7155</v>
      </c>
      <c r="AE18" s="5">
        <v>11.63717647</v>
      </c>
      <c r="AF18" s="5">
        <v>11.164176469999999</v>
      </c>
      <c r="AG18" s="5">
        <v>10.90685294</v>
      </c>
      <c r="AH18" s="5">
        <v>11.58667647</v>
      </c>
      <c r="AI18" s="5">
        <v>12.01767647</v>
      </c>
      <c r="AJ18" s="5">
        <v>12.006352939999999</v>
      </c>
      <c r="AK18" s="5">
        <v>11.61582353</v>
      </c>
      <c r="AL18" s="5">
        <v>11.96029412</v>
      </c>
      <c r="AM18" s="5">
        <v>12.177441180000001</v>
      </c>
      <c r="AN18" s="5">
        <v>12.20205882</v>
      </c>
      <c r="AO18" s="5">
        <v>11.74764706</v>
      </c>
      <c r="AP18" s="5">
        <v>11.873058820000001</v>
      </c>
      <c r="AQ18" s="5">
        <v>11.71202941</v>
      </c>
      <c r="AR18" s="5">
        <v>11.79129412</v>
      </c>
      <c r="AS18" s="5">
        <v>12.032</v>
      </c>
      <c r="AT18" s="5">
        <v>11.946470590000001</v>
      </c>
      <c r="AU18" s="5">
        <v>11.924029409999999</v>
      </c>
      <c r="AV18" s="5">
        <v>12.25820588</v>
      </c>
      <c r="AW18" s="5">
        <v>11.926235289999999</v>
      </c>
      <c r="AX18" s="5">
        <v>11.711</v>
      </c>
      <c r="AY18" s="5">
        <v>11.838735290000001</v>
      </c>
      <c r="AZ18" s="5">
        <v>11.890794120000001</v>
      </c>
      <c r="BA18" s="5">
        <v>11.63361765</v>
      </c>
      <c r="BB18" s="5">
        <v>11.843882349999999</v>
      </c>
      <c r="BC18" s="5">
        <v>11.375911759999999</v>
      </c>
      <c r="BD18" s="5">
        <v>11.49761765</v>
      </c>
      <c r="BE18" s="5">
        <v>11.171823529999999</v>
      </c>
      <c r="BF18" s="5">
        <v>11.055441180000001</v>
      </c>
      <c r="BG18" s="5">
        <v>11.075058820000001</v>
      </c>
      <c r="BH18" s="5">
        <v>11.392058820000001</v>
      </c>
      <c r="BI18" s="5">
        <v>11.61882353</v>
      </c>
      <c r="BJ18" s="5">
        <v>11.962911760000001</v>
      </c>
      <c r="BK18" s="5">
        <v>11.99861765</v>
      </c>
      <c r="BL18" s="5">
        <v>11.314205879999999</v>
      </c>
      <c r="BM18" s="5">
        <v>11.06314706</v>
      </c>
      <c r="BN18" s="5">
        <v>10.87502941</v>
      </c>
      <c r="BO18" s="5">
        <v>11.05658824</v>
      </c>
      <c r="BP18" s="5">
        <v>10.72114706</v>
      </c>
      <c r="BQ18" s="5">
        <v>10.720411759999999</v>
      </c>
      <c r="BR18" s="5">
        <v>10.24311765</v>
      </c>
      <c r="BS18" s="5">
        <v>10.31658824</v>
      </c>
      <c r="BT18" s="5">
        <v>10.53791176</v>
      </c>
      <c r="BU18" s="5">
        <v>10.24523529</v>
      </c>
      <c r="BV18" s="5">
        <v>10.709323530000001</v>
      </c>
      <c r="BW18" s="5">
        <v>11.1135</v>
      </c>
      <c r="BX18" s="5">
        <v>10.92902941</v>
      </c>
      <c r="BY18" s="5">
        <v>10.914911760000001</v>
      </c>
      <c r="BZ18" s="5">
        <v>11.233529409999999</v>
      </c>
      <c r="CA18" s="5">
        <v>11.586235289999999</v>
      </c>
      <c r="CB18" s="5">
        <v>11.51838235</v>
      </c>
      <c r="CC18" s="5">
        <v>11.76514706</v>
      </c>
      <c r="CD18" s="5">
        <v>11.799264709999999</v>
      </c>
      <c r="CE18" s="5">
        <v>11.938499999999999</v>
      </c>
      <c r="CF18" s="5">
        <v>11.81164706</v>
      </c>
      <c r="CG18" s="5">
        <v>11.593382350000001</v>
      </c>
      <c r="CH18" s="5">
        <v>11.90847059</v>
      </c>
      <c r="CI18" s="5">
        <v>11.599352939999999</v>
      </c>
      <c r="CJ18" s="5">
        <v>11.797676470000001</v>
      </c>
      <c r="CK18" s="5">
        <v>12.08823529</v>
      </c>
      <c r="CL18" s="5">
        <v>12.459441180000001</v>
      </c>
      <c r="CM18" s="5">
        <v>11.87052941</v>
      </c>
      <c r="CN18" s="5">
        <v>12.388176469999999</v>
      </c>
      <c r="CO18" s="5">
        <v>11.972205880000001</v>
      </c>
      <c r="CP18" s="5">
        <v>11.843441179999999</v>
      </c>
      <c r="CQ18" s="5">
        <v>11.38085294</v>
      </c>
      <c r="CR18" s="5">
        <v>11.57741176</v>
      </c>
      <c r="CS18" s="5">
        <v>12.01985294</v>
      </c>
      <c r="CT18" s="5">
        <v>11.80002941</v>
      </c>
      <c r="CU18" s="5">
        <v>12.158705879999999</v>
      </c>
      <c r="CV18" s="5">
        <v>12.45358824</v>
      </c>
      <c r="CZ18" s="37"/>
      <c r="DA18" s="37"/>
      <c r="DB18" s="37"/>
    </row>
    <row r="19" spans="2:161" x14ac:dyDescent="0.25">
      <c r="B19" s="3" t="s">
        <v>107</v>
      </c>
      <c r="C19" s="3" t="s">
        <v>109</v>
      </c>
      <c r="D19" s="3" t="s">
        <v>100</v>
      </c>
      <c r="E19" s="3">
        <v>67.275684209999994</v>
      </c>
      <c r="F19" s="3">
        <v>65.815087719999994</v>
      </c>
      <c r="G19" s="3">
        <v>63.851999999999997</v>
      </c>
      <c r="H19" s="3">
        <v>66.32431579</v>
      </c>
      <c r="I19" s="3">
        <v>67.242421050000004</v>
      </c>
      <c r="J19" s="3">
        <v>66.542701750000006</v>
      </c>
      <c r="K19" s="3">
        <v>62.544842109999998</v>
      </c>
      <c r="L19" s="3">
        <v>62.738070180000001</v>
      </c>
      <c r="M19" s="3">
        <v>60.170210529999999</v>
      </c>
      <c r="N19" s="3">
        <v>59.240210529999999</v>
      </c>
      <c r="O19" s="3">
        <v>61.125684210000003</v>
      </c>
      <c r="P19" s="3">
        <v>59.067543860000001</v>
      </c>
      <c r="Q19" s="3">
        <v>58.889368419999997</v>
      </c>
      <c r="R19" s="3">
        <v>59.042315790000004</v>
      </c>
      <c r="S19" s="3">
        <v>59.771157889999998</v>
      </c>
      <c r="T19" s="3">
        <v>61.585263159999997</v>
      </c>
      <c r="U19" s="3">
        <v>58.367333330000001</v>
      </c>
      <c r="V19" s="3">
        <v>59.740070179999996</v>
      </c>
      <c r="W19" s="3">
        <v>58.379649120000003</v>
      </c>
      <c r="X19" s="3">
        <v>57.586701750000003</v>
      </c>
      <c r="Y19" s="3">
        <v>59.987192980000003</v>
      </c>
      <c r="Z19" s="3">
        <v>59.484666670000003</v>
      </c>
      <c r="AA19" s="3">
        <v>61.721228070000002</v>
      </c>
      <c r="AB19" s="3">
        <v>65.926491229999996</v>
      </c>
      <c r="AC19" s="3">
        <v>65.227017540000006</v>
      </c>
      <c r="AD19" s="3">
        <v>75.939473680000006</v>
      </c>
      <c r="AE19" s="3">
        <v>80.551368420000003</v>
      </c>
      <c r="AF19" s="3">
        <v>83.286912279999996</v>
      </c>
      <c r="AG19" s="3">
        <v>88.532842110000004</v>
      </c>
      <c r="AH19" s="3">
        <v>99.046456140000004</v>
      </c>
      <c r="AI19" s="3">
        <v>106.51715788999999</v>
      </c>
      <c r="AJ19" s="3">
        <v>111.87298246</v>
      </c>
      <c r="AK19" s="3">
        <v>120.3277193</v>
      </c>
      <c r="AL19" s="3">
        <v>124.04887719</v>
      </c>
      <c r="AM19" s="3">
        <v>133.066</v>
      </c>
      <c r="AN19" s="3">
        <v>132.97294737000001</v>
      </c>
      <c r="AO19" s="3">
        <v>135.83926316</v>
      </c>
      <c r="AP19" s="3">
        <v>135.03291228000001</v>
      </c>
      <c r="AQ19" s="3">
        <v>141.26501754</v>
      </c>
      <c r="AR19" s="3">
        <v>141.66943860000001</v>
      </c>
      <c r="AS19" s="3">
        <v>140.1982807</v>
      </c>
      <c r="AT19" s="3">
        <v>136.68782456</v>
      </c>
      <c r="AU19" s="3">
        <v>139.57856140000001</v>
      </c>
      <c r="AV19" s="3">
        <v>142.11235088000001</v>
      </c>
      <c r="AW19" s="3">
        <v>138.73961403999999</v>
      </c>
      <c r="AX19" s="3">
        <v>134.20515789000001</v>
      </c>
      <c r="AY19" s="3">
        <v>130.76066667000001</v>
      </c>
      <c r="AZ19" s="3">
        <v>127.18782456</v>
      </c>
      <c r="BA19" s="3">
        <v>125.00540350999999</v>
      </c>
      <c r="BB19" s="3">
        <v>123.25785965</v>
      </c>
      <c r="BC19" s="3">
        <v>124.92463158</v>
      </c>
      <c r="BD19" s="3">
        <v>125.43617544</v>
      </c>
      <c r="BE19" s="3">
        <v>125.95982456</v>
      </c>
      <c r="BF19" s="3">
        <v>128.70066667</v>
      </c>
      <c r="BG19" s="3">
        <v>131.85291228</v>
      </c>
      <c r="BH19" s="3">
        <v>133.79407018000001</v>
      </c>
      <c r="BI19" s="3">
        <v>130.60003509000001</v>
      </c>
      <c r="BJ19" s="3">
        <v>129.81803509</v>
      </c>
      <c r="BK19" s="3">
        <v>135.25782455999999</v>
      </c>
      <c r="BL19" s="3">
        <v>137.98010525999999</v>
      </c>
      <c r="BM19" s="3">
        <v>138.53652632000001</v>
      </c>
      <c r="BN19" s="3">
        <v>135.21849123000001</v>
      </c>
      <c r="BO19" s="3">
        <v>137.59298246</v>
      </c>
      <c r="BP19" s="3">
        <v>134.45922806999999</v>
      </c>
      <c r="BQ19" s="3">
        <v>131.93564911999999</v>
      </c>
      <c r="BR19" s="3">
        <v>128.98301753999999</v>
      </c>
      <c r="BS19" s="3">
        <v>130.91154385999999</v>
      </c>
      <c r="BT19" s="3">
        <v>126.42438596</v>
      </c>
      <c r="BU19" s="3">
        <v>120.85912281</v>
      </c>
      <c r="BV19" s="3">
        <v>105.89031579</v>
      </c>
      <c r="BW19" s="3">
        <v>95.285087720000007</v>
      </c>
      <c r="BX19" s="3">
        <v>83.903263159999995</v>
      </c>
      <c r="BY19" s="3">
        <v>83.097122810000002</v>
      </c>
      <c r="BZ19" s="3">
        <v>80.549929820000003</v>
      </c>
      <c r="CA19" s="3">
        <v>78.613192979999994</v>
      </c>
      <c r="CB19" s="3">
        <v>76.774807019999997</v>
      </c>
      <c r="CC19" s="3">
        <v>76.306245610000005</v>
      </c>
      <c r="CD19" s="3">
        <v>74.237789469999996</v>
      </c>
      <c r="CE19" s="3">
        <v>76.554421050000002</v>
      </c>
      <c r="CF19" s="3">
        <v>76.029578950000001</v>
      </c>
      <c r="CG19" s="3">
        <v>76.818666669999999</v>
      </c>
      <c r="CH19" s="3">
        <v>75.525403510000004</v>
      </c>
      <c r="CI19" s="3">
        <v>71.758526320000001</v>
      </c>
      <c r="CJ19" s="3">
        <v>76.170771930000001</v>
      </c>
      <c r="CK19" s="3">
        <v>80.422877189999994</v>
      </c>
      <c r="CL19" s="3">
        <v>82.469087720000005</v>
      </c>
      <c r="CM19" s="3">
        <v>80.790175439999999</v>
      </c>
      <c r="CN19" s="3">
        <v>79.530947370000007</v>
      </c>
      <c r="CO19" s="3">
        <v>79.062807019999994</v>
      </c>
      <c r="CP19" s="3">
        <v>74.601333330000003</v>
      </c>
      <c r="CQ19" s="3">
        <v>73.039157889999998</v>
      </c>
      <c r="CR19" s="3">
        <v>76.378315790000002</v>
      </c>
      <c r="CS19" s="3">
        <v>74.077368419999999</v>
      </c>
      <c r="CT19" s="3">
        <v>70.466736839999996</v>
      </c>
      <c r="CU19" s="3">
        <v>68.386140350000005</v>
      </c>
      <c r="CV19" s="3">
        <v>67.44217544</v>
      </c>
      <c r="CZ19" s="37"/>
      <c r="DA19" s="37"/>
      <c r="DB19" s="37"/>
    </row>
    <row r="20" spans="2:161" x14ac:dyDescent="0.25">
      <c r="B20" s="4" t="s">
        <v>107</v>
      </c>
      <c r="C20" s="4" t="s">
        <v>109</v>
      </c>
      <c r="D20" s="4" t="s">
        <v>101</v>
      </c>
      <c r="E20" s="4">
        <v>73.762385960000003</v>
      </c>
      <c r="F20" s="4">
        <v>74.07431579</v>
      </c>
      <c r="G20" s="4">
        <v>72.465824560000001</v>
      </c>
      <c r="H20" s="4">
        <v>69.892982459999999</v>
      </c>
      <c r="I20" s="4">
        <v>68.898982459999999</v>
      </c>
      <c r="J20" s="4">
        <v>71.567508770000003</v>
      </c>
      <c r="K20" s="4">
        <v>71.079333329999997</v>
      </c>
      <c r="L20" s="4">
        <v>67.345543860000006</v>
      </c>
      <c r="M20" s="4">
        <v>65.599192979999998</v>
      </c>
      <c r="N20" s="4">
        <v>64.652526320000007</v>
      </c>
      <c r="O20" s="4">
        <v>64.100631579999998</v>
      </c>
      <c r="P20" s="4">
        <v>60.004631580000002</v>
      </c>
      <c r="Q20" s="4">
        <v>59.502947370000001</v>
      </c>
      <c r="R20" s="4">
        <v>61.854807020000003</v>
      </c>
      <c r="S20" s="4">
        <v>63.09698246</v>
      </c>
      <c r="T20" s="4">
        <v>61.111754390000002</v>
      </c>
      <c r="U20" s="4">
        <v>59.903087720000002</v>
      </c>
      <c r="V20" s="4">
        <v>64.899859649999996</v>
      </c>
      <c r="W20" s="4">
        <v>65.240035090000006</v>
      </c>
      <c r="X20" s="4">
        <v>61.437087720000001</v>
      </c>
      <c r="Y20" s="4">
        <v>61.16536842</v>
      </c>
      <c r="Z20" s="4">
        <v>68.772350880000005</v>
      </c>
      <c r="AA20" s="4">
        <v>67.467263160000002</v>
      </c>
      <c r="AB20" s="4">
        <v>66.135122809999999</v>
      </c>
      <c r="AC20" s="4">
        <v>63.777122810000002</v>
      </c>
      <c r="AD20" s="4">
        <v>66.575719300000003</v>
      </c>
      <c r="AE20" s="4">
        <v>76.10964912</v>
      </c>
      <c r="AF20" s="4">
        <v>71.053824559999995</v>
      </c>
      <c r="AG20" s="4">
        <v>74.29126316</v>
      </c>
      <c r="AH20" s="4">
        <v>81.189087720000003</v>
      </c>
      <c r="AI20" s="4">
        <v>83.000350879999999</v>
      </c>
      <c r="AJ20" s="4">
        <v>88.561473680000006</v>
      </c>
      <c r="AK20" s="4">
        <v>89.412947369999998</v>
      </c>
      <c r="AL20" s="4">
        <v>98.463754390000005</v>
      </c>
      <c r="AM20" s="4">
        <v>96.508210529999999</v>
      </c>
      <c r="AN20" s="4">
        <v>97.652631580000005</v>
      </c>
      <c r="AO20" s="4">
        <v>101.10873684000001</v>
      </c>
      <c r="AP20" s="4">
        <v>101.06680702</v>
      </c>
      <c r="AQ20" s="4">
        <v>103.76235088</v>
      </c>
      <c r="AR20" s="4">
        <v>104.93592982</v>
      </c>
      <c r="AS20" s="4">
        <v>107.38768421</v>
      </c>
      <c r="AT20" s="4">
        <v>107.84568421</v>
      </c>
      <c r="AU20" s="4">
        <v>106.39568421</v>
      </c>
      <c r="AV20" s="4">
        <v>104.17740351</v>
      </c>
      <c r="AW20" s="4">
        <v>98.638105260000003</v>
      </c>
      <c r="AX20" s="4">
        <v>97.608491229999998</v>
      </c>
      <c r="AY20" s="4">
        <v>95.995333329999994</v>
      </c>
      <c r="AZ20" s="4">
        <v>96.705964910000006</v>
      </c>
      <c r="BA20" s="4">
        <v>94.061649119999998</v>
      </c>
      <c r="BB20" s="4">
        <v>91.945578949999998</v>
      </c>
      <c r="BC20" s="4">
        <v>92.196982460000001</v>
      </c>
      <c r="BD20" s="4">
        <v>94.79438596</v>
      </c>
      <c r="BE20" s="4">
        <v>92.395228070000002</v>
      </c>
      <c r="BF20" s="4">
        <v>91.471578949999994</v>
      </c>
      <c r="BG20" s="4">
        <v>89.02063158</v>
      </c>
      <c r="BH20" s="4">
        <v>87.635684209999994</v>
      </c>
      <c r="BI20" s="4">
        <v>88.026736839999998</v>
      </c>
      <c r="BJ20" s="4">
        <v>88.040245609999999</v>
      </c>
      <c r="BK20" s="4">
        <v>89.542596489999994</v>
      </c>
      <c r="BL20" s="4">
        <v>90.403614039999994</v>
      </c>
      <c r="BM20" s="4">
        <v>86.664491229999996</v>
      </c>
      <c r="BN20" s="4">
        <v>86.064456140000004</v>
      </c>
      <c r="BO20" s="4">
        <v>85.93845614</v>
      </c>
      <c r="BP20" s="4">
        <v>84.244771929999999</v>
      </c>
      <c r="BQ20" s="4">
        <v>80.527754389999998</v>
      </c>
      <c r="BR20" s="4">
        <v>76.090421050000003</v>
      </c>
      <c r="BS20" s="4">
        <v>75.219368419999995</v>
      </c>
      <c r="BT20" s="4">
        <v>74.98992982</v>
      </c>
      <c r="BU20" s="4">
        <v>70.915614039999994</v>
      </c>
      <c r="BV20" s="4">
        <v>70.682561399999997</v>
      </c>
      <c r="BW20" s="4">
        <v>70.116771929999999</v>
      </c>
      <c r="BX20" s="4">
        <v>70.632315790000007</v>
      </c>
      <c r="BY20" s="4">
        <v>71.773192980000005</v>
      </c>
      <c r="BZ20" s="4">
        <v>72.136105259999994</v>
      </c>
      <c r="CA20" s="4">
        <v>71.851614040000001</v>
      </c>
      <c r="CB20" s="4">
        <v>70.157052629999995</v>
      </c>
      <c r="CC20" s="4">
        <v>71.569122809999996</v>
      </c>
      <c r="CD20" s="4">
        <v>71.176175439999994</v>
      </c>
      <c r="CE20" s="4">
        <v>70.591719299999994</v>
      </c>
      <c r="CF20" s="4">
        <v>71.15649123</v>
      </c>
      <c r="CG20" s="4">
        <v>66.814631579999997</v>
      </c>
      <c r="CH20" s="4">
        <v>66.611298250000004</v>
      </c>
      <c r="CI20" s="4">
        <v>66.120175439999997</v>
      </c>
      <c r="CJ20" s="4">
        <v>66.205403509999996</v>
      </c>
      <c r="CK20" s="4">
        <v>61.593263159999999</v>
      </c>
      <c r="CL20" s="4">
        <v>62.360315790000001</v>
      </c>
      <c r="CM20" s="4">
        <v>62.13070175</v>
      </c>
      <c r="CN20" s="4">
        <v>60.739368419999998</v>
      </c>
      <c r="CO20" s="4">
        <v>60.662456140000003</v>
      </c>
      <c r="CP20" s="4">
        <v>62.052175439999999</v>
      </c>
      <c r="CQ20" s="4">
        <v>57.949192979999999</v>
      </c>
      <c r="CR20" s="4">
        <v>59.220315790000001</v>
      </c>
      <c r="CS20" s="4">
        <v>57.312070179999999</v>
      </c>
      <c r="CT20" s="4">
        <v>54.249333329999999</v>
      </c>
      <c r="CU20" s="4">
        <v>55.091543860000002</v>
      </c>
      <c r="CV20" s="4">
        <v>52.338140350000003</v>
      </c>
      <c r="CZ20" s="37"/>
      <c r="DA20" s="37"/>
      <c r="DB20" s="37"/>
    </row>
    <row r="21" spans="2:161" x14ac:dyDescent="0.25">
      <c r="B21" s="5" t="s">
        <v>107</v>
      </c>
      <c r="C21" s="5" t="s">
        <v>109</v>
      </c>
      <c r="D21" s="5" t="s">
        <v>102</v>
      </c>
      <c r="E21" s="5">
        <v>53.407614039999999</v>
      </c>
      <c r="F21" s="5">
        <v>53.586105259999997</v>
      </c>
      <c r="G21" s="5">
        <v>50.723754390000003</v>
      </c>
      <c r="H21" s="5">
        <v>46.104771929999998</v>
      </c>
      <c r="I21" s="5">
        <v>46.193964909999998</v>
      </c>
      <c r="J21" s="5">
        <v>48.723508770000002</v>
      </c>
      <c r="K21" s="5">
        <v>48.070210529999997</v>
      </c>
      <c r="L21" s="5">
        <v>45.905368420000002</v>
      </c>
      <c r="M21" s="5">
        <v>44.012491230000002</v>
      </c>
      <c r="N21" s="5">
        <v>45.194631579999999</v>
      </c>
      <c r="O21" s="5">
        <v>44.741894739999999</v>
      </c>
      <c r="P21" s="5">
        <v>43.473754390000003</v>
      </c>
      <c r="Q21" s="5">
        <v>43.971122809999997</v>
      </c>
      <c r="R21" s="5">
        <v>46.451508769999997</v>
      </c>
      <c r="S21" s="5">
        <v>46.792350880000001</v>
      </c>
      <c r="T21" s="5">
        <v>45.303649120000003</v>
      </c>
      <c r="U21" s="5">
        <v>44.506982460000003</v>
      </c>
      <c r="V21" s="5">
        <v>47.179473680000001</v>
      </c>
      <c r="W21" s="5">
        <v>51.004210530000002</v>
      </c>
      <c r="X21" s="5">
        <v>52.526315789999998</v>
      </c>
      <c r="Y21" s="5">
        <v>49.001052629999997</v>
      </c>
      <c r="Z21" s="5">
        <v>51.84308772</v>
      </c>
      <c r="AA21" s="5">
        <v>49.307473680000001</v>
      </c>
      <c r="AB21" s="5">
        <v>51.094666670000002</v>
      </c>
      <c r="AC21" s="5">
        <v>48.737052630000001</v>
      </c>
      <c r="AD21" s="5">
        <v>47.637543860000001</v>
      </c>
      <c r="AE21" s="5">
        <v>54.435438599999998</v>
      </c>
      <c r="AF21" s="5">
        <v>55.704456139999998</v>
      </c>
      <c r="AG21" s="5">
        <v>53.240561399999997</v>
      </c>
      <c r="AH21" s="5">
        <v>56.381052629999999</v>
      </c>
      <c r="AI21" s="5">
        <v>51.383017539999997</v>
      </c>
      <c r="AJ21" s="5">
        <v>53.316491229999997</v>
      </c>
      <c r="AK21" s="5">
        <v>57.15912281</v>
      </c>
      <c r="AL21" s="5">
        <v>56.113333330000003</v>
      </c>
      <c r="AM21" s="5">
        <v>56.797052630000003</v>
      </c>
      <c r="AN21" s="5">
        <v>60.268245610000001</v>
      </c>
      <c r="AO21" s="5">
        <v>64.045017540000003</v>
      </c>
      <c r="AP21" s="5">
        <v>64.550350879999996</v>
      </c>
      <c r="AQ21" s="5">
        <v>61.803122809999998</v>
      </c>
      <c r="AR21" s="5">
        <v>65.980877190000001</v>
      </c>
      <c r="AS21" s="5">
        <v>66.182771930000001</v>
      </c>
      <c r="AT21" s="5">
        <v>68.486175439999997</v>
      </c>
      <c r="AU21" s="5">
        <v>67.921894739999999</v>
      </c>
      <c r="AV21" s="5">
        <v>66.948631579999997</v>
      </c>
      <c r="AW21" s="5">
        <v>66.893719300000001</v>
      </c>
      <c r="AX21" s="5">
        <v>67.914982460000004</v>
      </c>
      <c r="AY21" s="5">
        <v>67.308491230000001</v>
      </c>
      <c r="AZ21" s="5">
        <v>66.576105260000006</v>
      </c>
      <c r="BA21" s="5">
        <v>64.107578950000004</v>
      </c>
      <c r="BB21" s="5">
        <v>66.211473679999997</v>
      </c>
      <c r="BC21" s="5">
        <v>67.433649119999998</v>
      </c>
      <c r="BD21" s="5">
        <v>66.486175439999997</v>
      </c>
      <c r="BE21" s="5">
        <v>66.17382456</v>
      </c>
      <c r="BF21" s="5">
        <v>64.159684209999995</v>
      </c>
      <c r="BG21" s="5">
        <v>63.804771930000001</v>
      </c>
      <c r="BH21" s="5">
        <v>64.976491229999993</v>
      </c>
      <c r="BI21" s="5">
        <v>64.734561400000004</v>
      </c>
      <c r="BJ21" s="5">
        <v>61.969438599999997</v>
      </c>
      <c r="BK21" s="5">
        <v>63.202631580000002</v>
      </c>
      <c r="BL21" s="5">
        <v>58.953719300000003</v>
      </c>
      <c r="BM21" s="5">
        <v>58.900035090000003</v>
      </c>
      <c r="BN21" s="5">
        <v>63.64659649</v>
      </c>
      <c r="BO21" s="5">
        <v>63.947052630000002</v>
      </c>
      <c r="BP21" s="5">
        <v>62.233719299999997</v>
      </c>
      <c r="BQ21" s="5">
        <v>61.875192980000001</v>
      </c>
      <c r="BR21" s="5">
        <v>62.231368420000003</v>
      </c>
      <c r="BS21" s="5">
        <v>61.540210530000003</v>
      </c>
      <c r="BT21" s="5">
        <v>57.64389474</v>
      </c>
      <c r="BU21" s="5">
        <v>59.275087720000002</v>
      </c>
      <c r="BV21" s="5">
        <v>60.84908772</v>
      </c>
      <c r="BW21" s="5">
        <v>59.887719300000001</v>
      </c>
      <c r="BX21" s="5">
        <v>58.00557895</v>
      </c>
      <c r="BY21" s="5">
        <v>64.642175440000003</v>
      </c>
      <c r="BZ21" s="5">
        <v>65.396596489999993</v>
      </c>
      <c r="CA21" s="5">
        <v>64.873228069999996</v>
      </c>
      <c r="CB21" s="5">
        <v>61.0074386</v>
      </c>
      <c r="CC21" s="5">
        <v>64.556666669999998</v>
      </c>
      <c r="CD21" s="5">
        <v>65.992035090000002</v>
      </c>
      <c r="CE21" s="5">
        <v>64.635403510000003</v>
      </c>
      <c r="CF21" s="5">
        <v>60.788526320000003</v>
      </c>
      <c r="CG21" s="5">
        <v>62.990982459999998</v>
      </c>
      <c r="CH21" s="5">
        <v>61.587543859999997</v>
      </c>
      <c r="CI21" s="5">
        <v>60.157859649999999</v>
      </c>
      <c r="CJ21" s="5">
        <v>63.851263160000002</v>
      </c>
      <c r="CK21" s="5">
        <v>63.635964909999998</v>
      </c>
      <c r="CL21" s="5">
        <v>60.150456140000003</v>
      </c>
      <c r="CM21" s="5">
        <v>64.872771929999999</v>
      </c>
      <c r="CN21" s="5">
        <v>61.102140349999999</v>
      </c>
      <c r="CO21" s="5">
        <v>55.682350880000001</v>
      </c>
      <c r="CP21" s="5">
        <v>60.404315789999998</v>
      </c>
      <c r="CQ21" s="5">
        <v>59.822947370000001</v>
      </c>
      <c r="CR21" s="5">
        <v>57.373964909999998</v>
      </c>
      <c r="CS21" s="5">
        <v>58.269087720000002</v>
      </c>
      <c r="CT21" s="5">
        <v>52.4902807</v>
      </c>
      <c r="CU21" s="5">
        <v>53.622070180000001</v>
      </c>
      <c r="CV21" s="5">
        <v>56.274070180000002</v>
      </c>
      <c r="CZ21" s="37"/>
      <c r="DA21" s="37"/>
      <c r="DB21" s="37"/>
    </row>
    <row r="22" spans="2:161" x14ac:dyDescent="0.25">
      <c r="B22" s="3" t="s">
        <v>107</v>
      </c>
      <c r="C22" s="3" t="s">
        <v>110</v>
      </c>
      <c r="D22" s="3" t="s">
        <v>100</v>
      </c>
      <c r="E22" s="3">
        <v>172.61087671000001</v>
      </c>
      <c r="F22" s="3">
        <v>168.69249314999999</v>
      </c>
      <c r="G22" s="3">
        <v>167.34435615999999</v>
      </c>
      <c r="H22" s="3">
        <v>165.01010959000001</v>
      </c>
      <c r="I22" s="3">
        <v>167.30369863000001</v>
      </c>
      <c r="J22" s="3">
        <v>166.68243835999999</v>
      </c>
      <c r="K22" s="3">
        <v>159.81279452000001</v>
      </c>
      <c r="L22" s="3">
        <v>158.46520548000001</v>
      </c>
      <c r="M22" s="3">
        <v>157.65734247</v>
      </c>
      <c r="N22" s="3">
        <v>158.10923288000001</v>
      </c>
      <c r="O22" s="3">
        <v>152.87465753000001</v>
      </c>
      <c r="P22" s="3">
        <v>154.35917807999999</v>
      </c>
      <c r="Q22" s="3">
        <v>155.69169862999999</v>
      </c>
      <c r="R22" s="3">
        <v>155.00643836</v>
      </c>
      <c r="S22" s="3">
        <v>156.79287671</v>
      </c>
      <c r="T22" s="3">
        <v>155.92052054999999</v>
      </c>
      <c r="U22" s="3">
        <v>154.17767122999999</v>
      </c>
      <c r="V22" s="3">
        <v>156.5210137</v>
      </c>
      <c r="W22" s="3">
        <v>154.76589041</v>
      </c>
      <c r="X22" s="3">
        <v>154.03112329000001</v>
      </c>
      <c r="Y22" s="3">
        <v>160.36432876999999</v>
      </c>
      <c r="Z22" s="3">
        <v>166.14350684999999</v>
      </c>
      <c r="AA22" s="3">
        <v>168.69369863</v>
      </c>
      <c r="AB22" s="3">
        <v>176.07797260000001</v>
      </c>
      <c r="AC22" s="3">
        <v>188.63838355999999</v>
      </c>
      <c r="AD22" s="3">
        <v>197.85504109999999</v>
      </c>
      <c r="AE22" s="3">
        <v>205.03646574999999</v>
      </c>
      <c r="AF22" s="3">
        <v>212.47608219</v>
      </c>
      <c r="AG22" s="3">
        <v>213.64528766999999</v>
      </c>
      <c r="AH22" s="3">
        <v>228.36282191999999</v>
      </c>
      <c r="AI22" s="3">
        <v>243.57268493000001</v>
      </c>
      <c r="AJ22" s="3">
        <v>250.20747944999999</v>
      </c>
      <c r="AK22" s="3">
        <v>258.19216438000001</v>
      </c>
      <c r="AL22" s="3">
        <v>258.73616437999999</v>
      </c>
      <c r="AM22" s="3">
        <v>268.12953425000001</v>
      </c>
      <c r="AN22" s="3">
        <v>265.58213698999998</v>
      </c>
      <c r="AO22" s="3">
        <v>263.02079451999998</v>
      </c>
      <c r="AP22" s="3">
        <v>270.13917808000002</v>
      </c>
      <c r="AQ22" s="3">
        <v>274.38167122999999</v>
      </c>
      <c r="AR22" s="3">
        <v>276.05936986</v>
      </c>
      <c r="AS22" s="3">
        <v>279.29873973000002</v>
      </c>
      <c r="AT22" s="3">
        <v>283.78572602999998</v>
      </c>
      <c r="AU22" s="3">
        <v>284.66561644000001</v>
      </c>
      <c r="AV22" s="3">
        <v>283.92027396999998</v>
      </c>
      <c r="AW22" s="3">
        <v>274.59106849</v>
      </c>
      <c r="AX22" s="3">
        <v>267.14991780999998</v>
      </c>
      <c r="AY22" s="3">
        <v>261.08128766999999</v>
      </c>
      <c r="AZ22" s="3">
        <v>255.28706849</v>
      </c>
      <c r="BA22" s="3">
        <v>249.43610959</v>
      </c>
      <c r="BB22" s="3">
        <v>249.98536985999999</v>
      </c>
      <c r="BC22" s="3">
        <v>251.32123288</v>
      </c>
      <c r="BD22" s="3">
        <v>253.30893151000001</v>
      </c>
      <c r="BE22" s="3">
        <v>257.73613698999998</v>
      </c>
      <c r="BF22" s="3">
        <v>260.27928766999997</v>
      </c>
      <c r="BG22" s="3">
        <v>261.73890411000002</v>
      </c>
      <c r="BH22" s="3">
        <v>259.70591781000002</v>
      </c>
      <c r="BI22" s="3">
        <v>260.22506849000001</v>
      </c>
      <c r="BJ22" s="3">
        <v>256.63452054999999</v>
      </c>
      <c r="BK22" s="3">
        <v>262.56591780999997</v>
      </c>
      <c r="BL22" s="3">
        <v>259.91597259999998</v>
      </c>
      <c r="BM22" s="3">
        <v>258.57271233</v>
      </c>
      <c r="BN22" s="3">
        <v>256.70421918</v>
      </c>
      <c r="BO22" s="3">
        <v>260.21454795</v>
      </c>
      <c r="BP22" s="3">
        <v>259.66372603000002</v>
      </c>
      <c r="BQ22" s="3">
        <v>261.26241096000001</v>
      </c>
      <c r="BR22" s="3">
        <v>255.27523288</v>
      </c>
      <c r="BS22" s="3">
        <v>244.64569863</v>
      </c>
      <c r="BT22" s="3">
        <v>239.81238356</v>
      </c>
      <c r="BU22" s="3">
        <v>232.01890410999999</v>
      </c>
      <c r="BV22" s="3">
        <v>202.26969862999999</v>
      </c>
      <c r="BW22" s="3">
        <v>180.08156163999999</v>
      </c>
      <c r="BX22" s="3">
        <v>160.38942466</v>
      </c>
      <c r="BY22" s="3">
        <v>152.49383562</v>
      </c>
      <c r="BZ22" s="3">
        <v>149.4219726</v>
      </c>
      <c r="CA22" s="3">
        <v>146.10547944999999</v>
      </c>
      <c r="CB22" s="3">
        <v>147.11479452</v>
      </c>
      <c r="CC22" s="3">
        <v>145.53876711999999</v>
      </c>
      <c r="CD22" s="3">
        <v>145.89841096000001</v>
      </c>
      <c r="CE22" s="3">
        <v>147.17257534000001</v>
      </c>
      <c r="CF22" s="3">
        <v>147.35567123000001</v>
      </c>
      <c r="CG22" s="3">
        <v>145.32186300999999</v>
      </c>
      <c r="CH22" s="3">
        <v>150.10750684999999</v>
      </c>
      <c r="CI22" s="3">
        <v>153.59794521000001</v>
      </c>
      <c r="CJ22" s="3">
        <v>169.71443836</v>
      </c>
      <c r="CK22" s="3">
        <v>183.05449315000001</v>
      </c>
      <c r="CL22" s="3">
        <v>181.47517808000001</v>
      </c>
      <c r="CM22" s="3">
        <v>182.81063014</v>
      </c>
      <c r="CN22" s="3">
        <v>184.71167123000001</v>
      </c>
      <c r="CO22" s="3">
        <v>183.45863014</v>
      </c>
      <c r="CP22" s="3">
        <v>184.64123287999999</v>
      </c>
      <c r="CQ22" s="3">
        <v>187.86553425</v>
      </c>
      <c r="CR22" s="3">
        <v>189.67515068</v>
      </c>
      <c r="CS22" s="3">
        <v>192.28610959</v>
      </c>
      <c r="CT22" s="3">
        <v>190.27189041</v>
      </c>
      <c r="CU22" s="3">
        <v>189.41353425</v>
      </c>
      <c r="CV22" s="3">
        <v>188.83068492999999</v>
      </c>
      <c r="CZ22" s="37"/>
      <c r="DA22" s="37"/>
      <c r="DB22" s="37"/>
    </row>
    <row r="23" spans="2:161" x14ac:dyDescent="0.25">
      <c r="B23" s="4" t="s">
        <v>107</v>
      </c>
      <c r="C23" s="4" t="s">
        <v>110</v>
      </c>
      <c r="D23" s="4" t="s">
        <v>101</v>
      </c>
      <c r="E23" s="4">
        <v>168.13726027000001</v>
      </c>
      <c r="F23" s="4">
        <v>169.05087671000001</v>
      </c>
      <c r="G23" s="4">
        <v>167.80008219000001</v>
      </c>
      <c r="H23" s="4">
        <v>167.06967123000001</v>
      </c>
      <c r="I23" s="4">
        <v>165.75649315000001</v>
      </c>
      <c r="J23" s="4">
        <v>163.44619177999999</v>
      </c>
      <c r="K23" s="4">
        <v>162.09252054999999</v>
      </c>
      <c r="L23" s="4">
        <v>160.99065752999999</v>
      </c>
      <c r="M23" s="4">
        <v>156.34298630000001</v>
      </c>
      <c r="N23" s="4">
        <v>156.62287671000001</v>
      </c>
      <c r="O23" s="4">
        <v>155.34465753000001</v>
      </c>
      <c r="P23" s="4">
        <v>150.43106849</v>
      </c>
      <c r="Q23" s="4">
        <v>150.60912329000001</v>
      </c>
      <c r="R23" s="4">
        <v>153.21591781000001</v>
      </c>
      <c r="S23" s="4">
        <v>148.41641096000001</v>
      </c>
      <c r="T23" s="4">
        <v>146.54756164</v>
      </c>
      <c r="U23" s="4">
        <v>145.06454794999999</v>
      </c>
      <c r="V23" s="4">
        <v>147.59479451999999</v>
      </c>
      <c r="W23" s="4">
        <v>148.59243835999999</v>
      </c>
      <c r="X23" s="4">
        <v>149.64254794999999</v>
      </c>
      <c r="Y23" s="4">
        <v>150.40504110000001</v>
      </c>
      <c r="Z23" s="4">
        <v>152.74863013999999</v>
      </c>
      <c r="AA23" s="4">
        <v>152.17334246999999</v>
      </c>
      <c r="AB23" s="4">
        <v>156.21090411</v>
      </c>
      <c r="AC23" s="4">
        <v>156.24356164</v>
      </c>
      <c r="AD23" s="4">
        <v>157.98967123</v>
      </c>
      <c r="AE23" s="4">
        <v>161.41013699000001</v>
      </c>
      <c r="AF23" s="4">
        <v>158.79432876999999</v>
      </c>
      <c r="AG23" s="4">
        <v>165.39194520999999</v>
      </c>
      <c r="AH23" s="4">
        <v>165.31336985999999</v>
      </c>
      <c r="AI23" s="4">
        <v>166.58860274</v>
      </c>
      <c r="AJ23" s="4">
        <v>177.20780822</v>
      </c>
      <c r="AK23" s="4">
        <v>184.72558903999999</v>
      </c>
      <c r="AL23" s="4">
        <v>185.40016438000001</v>
      </c>
      <c r="AM23" s="4">
        <v>181.52986301000001</v>
      </c>
      <c r="AN23" s="4">
        <v>189.79427397000001</v>
      </c>
      <c r="AO23" s="4">
        <v>188.80950684999999</v>
      </c>
      <c r="AP23" s="4">
        <v>186.03550684999999</v>
      </c>
      <c r="AQ23" s="4">
        <v>191.37315068000001</v>
      </c>
      <c r="AR23" s="4">
        <v>194.36284932000001</v>
      </c>
      <c r="AS23" s="4">
        <v>194.78054795</v>
      </c>
      <c r="AT23" s="4">
        <v>192.50345204999999</v>
      </c>
      <c r="AU23" s="4">
        <v>192.58621918</v>
      </c>
      <c r="AV23" s="4">
        <v>188.97887671000001</v>
      </c>
      <c r="AW23" s="4">
        <v>189.90073973</v>
      </c>
      <c r="AX23" s="4">
        <v>187.84150685</v>
      </c>
      <c r="AY23" s="4">
        <v>183.59934247000001</v>
      </c>
      <c r="AZ23" s="4">
        <v>183.58906848999999</v>
      </c>
      <c r="BA23" s="4">
        <v>178.96224658</v>
      </c>
      <c r="BB23" s="4">
        <v>172.84035616</v>
      </c>
      <c r="BC23" s="4">
        <v>175.74358903999999</v>
      </c>
      <c r="BD23" s="4">
        <v>174.13317807999999</v>
      </c>
      <c r="BE23" s="4">
        <v>167.57665753000001</v>
      </c>
      <c r="BF23" s="4">
        <v>173.00257533999999</v>
      </c>
      <c r="BG23" s="4">
        <v>168.98115068000001</v>
      </c>
      <c r="BH23" s="4">
        <v>165.92832877000001</v>
      </c>
      <c r="BI23" s="4">
        <v>165.43452055</v>
      </c>
      <c r="BJ23" s="4">
        <v>164.68665752999999</v>
      </c>
      <c r="BK23" s="4">
        <v>160.88282192</v>
      </c>
      <c r="BL23" s="4">
        <v>159.50854795000001</v>
      </c>
      <c r="BM23" s="4">
        <v>154.1599726</v>
      </c>
      <c r="BN23" s="4">
        <v>159.2070137</v>
      </c>
      <c r="BO23" s="4">
        <v>161.04517808</v>
      </c>
      <c r="BP23" s="4">
        <v>160.31090411</v>
      </c>
      <c r="BQ23" s="4">
        <v>157.38454795000001</v>
      </c>
      <c r="BR23" s="4">
        <v>153.71789041</v>
      </c>
      <c r="BS23" s="4">
        <v>151.37476712</v>
      </c>
      <c r="BT23" s="4">
        <v>145.49476712000001</v>
      </c>
      <c r="BU23" s="4">
        <v>142.42657534</v>
      </c>
      <c r="BV23" s="4">
        <v>139.92391781000001</v>
      </c>
      <c r="BW23" s="4">
        <v>134.33600000000001</v>
      </c>
      <c r="BX23" s="4">
        <v>129.08821918000001</v>
      </c>
      <c r="BY23" s="4">
        <v>129.66967123000001</v>
      </c>
      <c r="BZ23" s="4">
        <v>132.86654795000001</v>
      </c>
      <c r="CA23" s="4">
        <v>132.8220274</v>
      </c>
      <c r="CB23" s="4">
        <v>131.74717808</v>
      </c>
      <c r="CC23" s="4">
        <v>131.05317808000001</v>
      </c>
      <c r="CD23" s="4">
        <v>130.69169862999999</v>
      </c>
      <c r="CE23" s="4">
        <v>130.03</v>
      </c>
      <c r="CF23" s="4">
        <v>129.7359726</v>
      </c>
      <c r="CG23" s="4">
        <v>129.64810958999999</v>
      </c>
      <c r="CH23" s="4">
        <v>128.66860274000001</v>
      </c>
      <c r="CI23" s="4">
        <v>126.86893151</v>
      </c>
      <c r="CJ23" s="4">
        <v>134.96972603</v>
      </c>
      <c r="CK23" s="4">
        <v>133.44263014000001</v>
      </c>
      <c r="CL23" s="4">
        <v>133.51827397</v>
      </c>
      <c r="CM23" s="4">
        <v>132.69936985999999</v>
      </c>
      <c r="CN23" s="4">
        <v>132.11315067999999</v>
      </c>
      <c r="CO23" s="4">
        <v>131.38613699000001</v>
      </c>
      <c r="CP23" s="4">
        <v>128.10142465999999</v>
      </c>
      <c r="CQ23" s="4">
        <v>123.9370411</v>
      </c>
      <c r="CR23" s="4">
        <v>120.55586301</v>
      </c>
      <c r="CS23" s="4">
        <v>117.10684931999999</v>
      </c>
      <c r="CT23" s="4">
        <v>113.59008219</v>
      </c>
      <c r="CU23" s="4">
        <v>115.3279726</v>
      </c>
      <c r="CV23" s="4">
        <v>112.80578082</v>
      </c>
      <c r="CZ23" s="37"/>
      <c r="DA23" s="37"/>
      <c r="DB23" s="37"/>
    </row>
    <row r="24" spans="2:161" x14ac:dyDescent="0.25">
      <c r="B24" s="5" t="s">
        <v>107</v>
      </c>
      <c r="C24" s="5" t="s">
        <v>110</v>
      </c>
      <c r="D24" s="5" t="s">
        <v>102</v>
      </c>
      <c r="E24" s="5">
        <v>108.8380274</v>
      </c>
      <c r="F24" s="5">
        <v>107.14027397</v>
      </c>
      <c r="G24" s="5">
        <v>106.8199726</v>
      </c>
      <c r="H24" s="5">
        <v>106.19616438</v>
      </c>
      <c r="I24" s="5">
        <v>105.59717808000001</v>
      </c>
      <c r="J24" s="5">
        <v>107.38238355999999</v>
      </c>
      <c r="K24" s="5">
        <v>105.49964384</v>
      </c>
      <c r="L24" s="5">
        <v>102.50232877000001</v>
      </c>
      <c r="M24" s="5">
        <v>101.514</v>
      </c>
      <c r="N24" s="5">
        <v>102.11972603</v>
      </c>
      <c r="O24" s="5">
        <v>100.63512329</v>
      </c>
      <c r="P24" s="5">
        <v>99.90783562</v>
      </c>
      <c r="Q24" s="5">
        <v>96.678684930000003</v>
      </c>
      <c r="R24" s="5">
        <v>96.179561640000003</v>
      </c>
      <c r="S24" s="5">
        <v>94.555726030000002</v>
      </c>
      <c r="T24" s="5">
        <v>94.98980822</v>
      </c>
      <c r="U24" s="5">
        <v>97.272219179999993</v>
      </c>
      <c r="V24" s="5">
        <v>94.615972600000006</v>
      </c>
      <c r="W24" s="5">
        <v>93.844027400000002</v>
      </c>
      <c r="X24" s="5">
        <v>91.157726030000006</v>
      </c>
      <c r="Y24" s="5">
        <v>92.437506850000005</v>
      </c>
      <c r="Z24" s="5">
        <v>93.149808219999997</v>
      </c>
      <c r="AA24" s="5">
        <v>96.886136989999997</v>
      </c>
      <c r="AB24" s="5">
        <v>100.28630137</v>
      </c>
      <c r="AC24" s="5">
        <v>97.704465749999997</v>
      </c>
      <c r="AD24" s="5">
        <v>100.36610958999999</v>
      </c>
      <c r="AE24" s="5">
        <v>104.86057534</v>
      </c>
      <c r="AF24" s="5">
        <v>108.02210959</v>
      </c>
      <c r="AG24" s="5">
        <v>102.35416438</v>
      </c>
      <c r="AH24" s="5">
        <v>102.57432876999999</v>
      </c>
      <c r="AI24" s="5">
        <v>104.35287671</v>
      </c>
      <c r="AJ24" s="5">
        <v>102.21449315</v>
      </c>
      <c r="AK24" s="5">
        <v>100.37452055</v>
      </c>
      <c r="AL24" s="5">
        <v>102.75241096000001</v>
      </c>
      <c r="AM24" s="5">
        <v>103.39553425</v>
      </c>
      <c r="AN24" s="5">
        <v>106.28915068000001</v>
      </c>
      <c r="AO24" s="5">
        <v>109.62336986</v>
      </c>
      <c r="AP24" s="5">
        <v>109.93027397</v>
      </c>
      <c r="AQ24" s="5">
        <v>107.79994521</v>
      </c>
      <c r="AR24" s="5">
        <v>110.43758904000001</v>
      </c>
      <c r="AS24" s="5">
        <v>110.32210959</v>
      </c>
      <c r="AT24" s="5">
        <v>109.06441096</v>
      </c>
      <c r="AU24" s="5">
        <v>108.07863014</v>
      </c>
      <c r="AV24" s="5">
        <v>106.47005479000001</v>
      </c>
      <c r="AW24" s="5">
        <v>105.37208219</v>
      </c>
      <c r="AX24" s="5">
        <v>105.44580822</v>
      </c>
      <c r="AY24" s="5">
        <v>105.87558903999999</v>
      </c>
      <c r="AZ24" s="5">
        <v>105.85457534</v>
      </c>
      <c r="BA24" s="5">
        <v>104.93657534</v>
      </c>
      <c r="BB24" s="5">
        <v>105.75783561999999</v>
      </c>
      <c r="BC24" s="5">
        <v>106.48082192</v>
      </c>
      <c r="BD24" s="5">
        <v>107.58846575</v>
      </c>
      <c r="BE24" s="5">
        <v>108.49572603</v>
      </c>
      <c r="BF24" s="5">
        <v>107.40575342</v>
      </c>
      <c r="BG24" s="5">
        <v>106.62427397</v>
      </c>
      <c r="BH24" s="5">
        <v>106.69046575</v>
      </c>
      <c r="BI24" s="5">
        <v>108.06586301</v>
      </c>
      <c r="BJ24" s="5">
        <v>106.79232877</v>
      </c>
      <c r="BK24" s="5">
        <v>105.37298629999999</v>
      </c>
      <c r="BL24" s="5">
        <v>105.04197259999999</v>
      </c>
      <c r="BM24" s="5">
        <v>105.43402740000001</v>
      </c>
      <c r="BN24" s="5">
        <v>108.71608218999999</v>
      </c>
      <c r="BO24" s="5">
        <v>107.34728767</v>
      </c>
      <c r="BP24" s="5">
        <v>107.78578082</v>
      </c>
      <c r="BQ24" s="5">
        <v>107.38284932000001</v>
      </c>
      <c r="BR24" s="5">
        <v>107.25742466</v>
      </c>
      <c r="BS24" s="5">
        <v>108.53501369999999</v>
      </c>
      <c r="BT24" s="5">
        <v>106.83736986</v>
      </c>
      <c r="BU24" s="5">
        <v>104.99854795</v>
      </c>
      <c r="BV24" s="5">
        <v>102.16147945</v>
      </c>
      <c r="BW24" s="5">
        <v>103.44158904</v>
      </c>
      <c r="BX24" s="5">
        <v>101.68090411</v>
      </c>
      <c r="BY24" s="5">
        <v>105.11380822</v>
      </c>
      <c r="BZ24" s="5">
        <v>107.51975342</v>
      </c>
      <c r="CA24" s="5">
        <v>109.67873973</v>
      </c>
      <c r="CB24" s="5">
        <v>107.24731507</v>
      </c>
      <c r="CC24" s="5">
        <v>105.20649315</v>
      </c>
      <c r="CD24" s="5">
        <v>104.79745205</v>
      </c>
      <c r="CE24" s="5">
        <v>105.09947945</v>
      </c>
      <c r="CF24" s="5">
        <v>106.54380822</v>
      </c>
      <c r="CG24" s="5">
        <v>106.22887670999999</v>
      </c>
      <c r="CH24" s="5">
        <v>105.48550684999999</v>
      </c>
      <c r="CI24" s="5">
        <v>106.35504109999999</v>
      </c>
      <c r="CJ24" s="5">
        <v>108.98709589000001</v>
      </c>
      <c r="CK24" s="5">
        <v>114.32065753000001</v>
      </c>
      <c r="CL24" s="5">
        <v>113.72739726</v>
      </c>
      <c r="CM24" s="5">
        <v>113.35339725999999</v>
      </c>
      <c r="CN24" s="5">
        <v>113.2590137</v>
      </c>
      <c r="CO24" s="5">
        <v>113.91679452</v>
      </c>
      <c r="CP24" s="5">
        <v>115.1839726</v>
      </c>
      <c r="CQ24" s="5">
        <v>114.60063014000001</v>
      </c>
      <c r="CR24" s="5">
        <v>114.28750685</v>
      </c>
      <c r="CS24" s="5">
        <v>116.98194521000001</v>
      </c>
      <c r="CT24" s="5">
        <v>117.84364384</v>
      </c>
      <c r="CU24" s="5">
        <v>116.15989041</v>
      </c>
      <c r="CV24" s="5">
        <v>117.23273973000001</v>
      </c>
      <c r="CZ24" s="37"/>
      <c r="DA24" s="37"/>
      <c r="DB24" s="37"/>
    </row>
    <row r="25" spans="2:161" x14ac:dyDescent="0.25">
      <c r="B25" s="3" t="s">
        <v>107</v>
      </c>
      <c r="C25" s="3" t="s">
        <v>111</v>
      </c>
      <c r="D25" s="3" t="s">
        <v>100</v>
      </c>
      <c r="E25" s="3">
        <v>739.07473684000001</v>
      </c>
      <c r="F25" s="3">
        <v>733.31368421000002</v>
      </c>
      <c r="G25" s="3">
        <v>746.42026315999999</v>
      </c>
      <c r="H25" s="3">
        <v>747.93710525999995</v>
      </c>
      <c r="I25" s="3">
        <v>739.08105263000004</v>
      </c>
      <c r="J25" s="3">
        <v>729.00973683999996</v>
      </c>
      <c r="K25" s="3">
        <v>728.98868420999997</v>
      </c>
      <c r="L25" s="3">
        <v>735.68078947000004</v>
      </c>
      <c r="M25" s="3">
        <v>714.84236841999996</v>
      </c>
      <c r="N25" s="3">
        <v>720.67973684000003</v>
      </c>
      <c r="O25" s="3">
        <v>723.70105263000005</v>
      </c>
      <c r="P25" s="3">
        <v>721.65868421000005</v>
      </c>
      <c r="Q25" s="3">
        <v>723.74315789000002</v>
      </c>
      <c r="R25" s="3">
        <v>708.66684210999995</v>
      </c>
      <c r="S25" s="3">
        <v>712.42499999999995</v>
      </c>
      <c r="T25" s="3">
        <v>713.52</v>
      </c>
      <c r="U25" s="3">
        <v>709.42105262999996</v>
      </c>
      <c r="V25" s="3">
        <v>709.84157894999998</v>
      </c>
      <c r="W25" s="3">
        <v>719.95552631999999</v>
      </c>
      <c r="X25" s="3">
        <v>719.97210526000003</v>
      </c>
      <c r="Y25" s="3">
        <v>726.25789473999998</v>
      </c>
      <c r="Z25" s="3">
        <v>751.83394737000003</v>
      </c>
      <c r="AA25" s="3">
        <v>748.13026316000003</v>
      </c>
      <c r="AB25" s="3">
        <v>755.62736842000004</v>
      </c>
      <c r="AC25" s="3">
        <v>741.34815789000004</v>
      </c>
      <c r="AD25" s="3">
        <v>745.10736841999994</v>
      </c>
      <c r="AE25" s="3">
        <v>775.18842104999999</v>
      </c>
      <c r="AF25" s="3">
        <v>769.64447368000003</v>
      </c>
      <c r="AG25" s="3">
        <v>776.88368420999996</v>
      </c>
      <c r="AH25" s="3">
        <v>808.72289474000002</v>
      </c>
      <c r="AI25" s="3">
        <v>858.87815789000001</v>
      </c>
      <c r="AJ25" s="3">
        <v>879.22763157999998</v>
      </c>
      <c r="AK25" s="3">
        <v>929.40263158000005</v>
      </c>
      <c r="AL25" s="3">
        <v>960.62157894999996</v>
      </c>
      <c r="AM25" s="3">
        <v>960.56789474000004</v>
      </c>
      <c r="AN25" s="3">
        <v>963.01763158000006</v>
      </c>
      <c r="AO25" s="3">
        <v>967.18842104999999</v>
      </c>
      <c r="AP25" s="3">
        <v>954.33342104999997</v>
      </c>
      <c r="AQ25" s="3">
        <v>958.25605263</v>
      </c>
      <c r="AR25" s="3">
        <v>973.33921052999995</v>
      </c>
      <c r="AS25" s="3">
        <v>961.63078946999997</v>
      </c>
      <c r="AT25" s="3">
        <v>983.86105263000002</v>
      </c>
      <c r="AU25" s="3">
        <v>976.84947367999996</v>
      </c>
      <c r="AV25" s="3">
        <v>964.30973684000003</v>
      </c>
      <c r="AW25" s="3">
        <v>927.80578947000004</v>
      </c>
      <c r="AX25" s="3">
        <v>911.30657895000002</v>
      </c>
      <c r="AY25" s="3">
        <v>873.87026316000004</v>
      </c>
      <c r="AZ25" s="3">
        <v>833.50868420999996</v>
      </c>
      <c r="BA25" s="3">
        <v>846.73657894999997</v>
      </c>
      <c r="BB25" s="3">
        <v>842.495</v>
      </c>
      <c r="BC25" s="3">
        <v>843.17921052999998</v>
      </c>
      <c r="BD25" s="3">
        <v>876.71868420999999</v>
      </c>
      <c r="BE25" s="3">
        <v>907.83552631999999</v>
      </c>
      <c r="BF25" s="3">
        <v>949.72289474000002</v>
      </c>
      <c r="BG25" s="3">
        <v>959.31657895000001</v>
      </c>
      <c r="BH25" s="3">
        <v>986.12973683999996</v>
      </c>
      <c r="BI25" s="3">
        <v>1012.17342105</v>
      </c>
      <c r="BJ25" s="3">
        <v>1011.51447368</v>
      </c>
      <c r="BK25" s="3">
        <v>1031.51236842</v>
      </c>
      <c r="BL25" s="3">
        <v>991.74578946999998</v>
      </c>
      <c r="BM25" s="3">
        <v>982.38710526</v>
      </c>
      <c r="BN25" s="3">
        <v>941.93578947000003</v>
      </c>
      <c r="BO25" s="3">
        <v>947.48973683999998</v>
      </c>
      <c r="BP25" s="3">
        <v>947.73736842000005</v>
      </c>
      <c r="BQ25" s="3">
        <v>938.68315788999996</v>
      </c>
      <c r="BR25" s="3">
        <v>924.56078947000003</v>
      </c>
      <c r="BS25" s="3">
        <v>898.40973684000005</v>
      </c>
      <c r="BT25" s="3">
        <v>869.83710526000004</v>
      </c>
      <c r="BU25" s="3">
        <v>797.13473683999996</v>
      </c>
      <c r="BV25" s="3">
        <v>748.57289474000004</v>
      </c>
      <c r="BW25" s="3">
        <v>680.69947367999998</v>
      </c>
      <c r="BX25" s="3">
        <v>605.31157895000001</v>
      </c>
      <c r="BY25" s="3">
        <v>559.62710526000001</v>
      </c>
      <c r="BZ25" s="3">
        <v>558.81947367999999</v>
      </c>
      <c r="CA25" s="3">
        <v>564.94868421000001</v>
      </c>
      <c r="CB25" s="3">
        <v>566.83210526000005</v>
      </c>
      <c r="CC25" s="3">
        <v>572.31552632</v>
      </c>
      <c r="CD25" s="3">
        <v>576.02052632000004</v>
      </c>
      <c r="CE25" s="3">
        <v>576.75815789000001</v>
      </c>
      <c r="CF25" s="3">
        <v>568.40815788999998</v>
      </c>
      <c r="CG25" s="3">
        <v>573.11526316000004</v>
      </c>
      <c r="CH25" s="3">
        <v>570.31552632</v>
      </c>
      <c r="CI25" s="3">
        <v>572.57184211000003</v>
      </c>
      <c r="CJ25" s="3">
        <v>644.14394736999998</v>
      </c>
      <c r="CK25" s="3">
        <v>689.34026315999995</v>
      </c>
      <c r="CL25" s="3">
        <v>701.42026315999999</v>
      </c>
      <c r="CM25" s="3">
        <v>711.77789473999997</v>
      </c>
      <c r="CN25" s="3">
        <v>715.42473684000004</v>
      </c>
      <c r="CO25" s="3">
        <v>716.04763158000003</v>
      </c>
      <c r="CP25" s="3">
        <v>737.35710526000003</v>
      </c>
      <c r="CQ25" s="3">
        <v>770.17789474000006</v>
      </c>
      <c r="CR25" s="3">
        <v>782.07552631999999</v>
      </c>
      <c r="CS25" s="3">
        <v>796.97052631999998</v>
      </c>
      <c r="CT25" s="3">
        <v>801.92868421000003</v>
      </c>
      <c r="CU25" s="3">
        <v>802.46</v>
      </c>
      <c r="CV25" s="3">
        <v>784.41210525999998</v>
      </c>
      <c r="CZ25" s="37"/>
      <c r="DA25" s="37"/>
      <c r="DB25" s="37"/>
    </row>
    <row r="26" spans="2:161" x14ac:dyDescent="0.25">
      <c r="B26" s="4" t="s">
        <v>107</v>
      </c>
      <c r="C26" s="4" t="s">
        <v>111</v>
      </c>
      <c r="D26" s="4" t="s">
        <v>101</v>
      </c>
      <c r="E26" s="4">
        <v>706.47526316000005</v>
      </c>
      <c r="F26" s="4">
        <v>709.51315789</v>
      </c>
      <c r="G26" s="4">
        <v>707.59342104999996</v>
      </c>
      <c r="H26" s="4">
        <v>694.41710525999997</v>
      </c>
      <c r="I26" s="4">
        <v>680.91552632000003</v>
      </c>
      <c r="J26" s="4">
        <v>690.14289473999997</v>
      </c>
      <c r="K26" s="4">
        <v>683.90763158000004</v>
      </c>
      <c r="L26" s="4">
        <v>667.13947368000004</v>
      </c>
      <c r="M26" s="4">
        <v>646.89131579000002</v>
      </c>
      <c r="N26" s="4">
        <v>639.28315788999998</v>
      </c>
      <c r="O26" s="4">
        <v>645.57236841999998</v>
      </c>
      <c r="P26" s="4">
        <v>650.71315789000005</v>
      </c>
      <c r="Q26" s="4">
        <v>652.97710526000003</v>
      </c>
      <c r="R26" s="4">
        <v>652.30631578999999</v>
      </c>
      <c r="S26" s="4">
        <v>663.21236841999996</v>
      </c>
      <c r="T26" s="4">
        <v>666.81763158000001</v>
      </c>
      <c r="U26" s="4">
        <v>662.33052631999999</v>
      </c>
      <c r="V26" s="4">
        <v>660.60763157999997</v>
      </c>
      <c r="W26" s="4">
        <v>655.25947368000004</v>
      </c>
      <c r="X26" s="4">
        <v>640.47421053000005</v>
      </c>
      <c r="Y26" s="4">
        <v>635.11052631999996</v>
      </c>
      <c r="Z26" s="4">
        <v>627.46473684</v>
      </c>
      <c r="AA26" s="4">
        <v>628.46394737000003</v>
      </c>
      <c r="AB26" s="4">
        <v>620.95552631999999</v>
      </c>
      <c r="AC26" s="4">
        <v>614.23578946999999</v>
      </c>
      <c r="AD26" s="4">
        <v>619.00789473999998</v>
      </c>
      <c r="AE26" s="4">
        <v>627.96394737000003</v>
      </c>
      <c r="AF26" s="4">
        <v>629.10710526000003</v>
      </c>
      <c r="AG26" s="4">
        <v>628.66184210999995</v>
      </c>
      <c r="AH26" s="4">
        <v>627.44842104999998</v>
      </c>
      <c r="AI26" s="4">
        <v>633.87526316000003</v>
      </c>
      <c r="AJ26" s="4">
        <v>652.26578946999996</v>
      </c>
      <c r="AK26" s="4">
        <v>653.84078947</v>
      </c>
      <c r="AL26" s="4">
        <v>667.99815789000002</v>
      </c>
      <c r="AM26" s="4">
        <v>665.75368420999996</v>
      </c>
      <c r="AN26" s="4">
        <v>658.52447368000003</v>
      </c>
      <c r="AO26" s="4">
        <v>673.17710525999996</v>
      </c>
      <c r="AP26" s="4">
        <v>681.005</v>
      </c>
      <c r="AQ26" s="4">
        <v>675.43973684000002</v>
      </c>
      <c r="AR26" s="4">
        <v>667.22026315999994</v>
      </c>
      <c r="AS26" s="4">
        <v>666.61263157999997</v>
      </c>
      <c r="AT26" s="4">
        <v>663.15263158000005</v>
      </c>
      <c r="AU26" s="4">
        <v>644.41999999999996</v>
      </c>
      <c r="AV26" s="4">
        <v>632.78157895000004</v>
      </c>
      <c r="AW26" s="4">
        <v>609.59868420999999</v>
      </c>
      <c r="AX26" s="4">
        <v>598.84315789000004</v>
      </c>
      <c r="AY26" s="4">
        <v>584.09026315999995</v>
      </c>
      <c r="AZ26" s="4">
        <v>577.76210526</v>
      </c>
      <c r="BA26" s="4">
        <v>582.14026316000002</v>
      </c>
      <c r="BB26" s="4">
        <v>586.51184210999998</v>
      </c>
      <c r="BC26" s="4">
        <v>592.62684210999998</v>
      </c>
      <c r="BD26" s="4">
        <v>593.32921052999995</v>
      </c>
      <c r="BE26" s="4">
        <v>591.74921053000003</v>
      </c>
      <c r="BF26" s="4">
        <v>594.50315789000001</v>
      </c>
      <c r="BG26" s="4">
        <v>590.56157895000001</v>
      </c>
      <c r="BH26" s="4">
        <v>578.93447368</v>
      </c>
      <c r="BI26" s="4">
        <v>563.73552631999996</v>
      </c>
      <c r="BJ26" s="4">
        <v>557.17263158000003</v>
      </c>
      <c r="BK26" s="4">
        <v>553.55999999999995</v>
      </c>
      <c r="BL26" s="4">
        <v>546.47578947</v>
      </c>
      <c r="BM26" s="4">
        <v>539.28894736999996</v>
      </c>
      <c r="BN26" s="4">
        <v>535.42763158000002</v>
      </c>
      <c r="BO26" s="4">
        <v>529.80631578999999</v>
      </c>
      <c r="BP26" s="4">
        <v>523.32131578999997</v>
      </c>
      <c r="BQ26" s="4">
        <v>524.29026315999999</v>
      </c>
      <c r="BR26" s="4">
        <v>523.74447368000006</v>
      </c>
      <c r="BS26" s="4">
        <v>517.97315789000004</v>
      </c>
      <c r="BT26" s="4">
        <v>507.28289474000002</v>
      </c>
      <c r="BU26" s="4">
        <v>490.94421053000002</v>
      </c>
      <c r="BV26" s="4">
        <v>485.95105262999999</v>
      </c>
      <c r="BW26" s="4">
        <v>491.79421052999999</v>
      </c>
      <c r="BX26" s="4">
        <v>482.71921053</v>
      </c>
      <c r="BY26" s="4">
        <v>475.67605263000002</v>
      </c>
      <c r="BZ26" s="4">
        <v>474.57210526</v>
      </c>
      <c r="CA26" s="4">
        <v>483.92736841999999</v>
      </c>
      <c r="CB26" s="4">
        <v>493.81631578999998</v>
      </c>
      <c r="CC26" s="4">
        <v>490.80368420999997</v>
      </c>
      <c r="CD26" s="4">
        <v>495.65421053</v>
      </c>
      <c r="CE26" s="4">
        <v>492.56578947000003</v>
      </c>
      <c r="CF26" s="4">
        <v>493.81</v>
      </c>
      <c r="CG26" s="4">
        <v>496.49789473999999</v>
      </c>
      <c r="CH26" s="4">
        <v>498.57342104999998</v>
      </c>
      <c r="CI26" s="4">
        <v>500.26868421</v>
      </c>
      <c r="CJ26" s="4">
        <v>510.41421052999999</v>
      </c>
      <c r="CK26" s="4">
        <v>508.31631578999998</v>
      </c>
      <c r="CL26" s="4">
        <v>506.10078947</v>
      </c>
      <c r="CM26" s="4">
        <v>502.57421053000002</v>
      </c>
      <c r="CN26" s="4">
        <v>507.21973684</v>
      </c>
      <c r="CO26" s="4">
        <v>498.28052631999998</v>
      </c>
      <c r="CP26" s="4">
        <v>491.16631579</v>
      </c>
      <c r="CQ26" s="4">
        <v>484.53500000000003</v>
      </c>
      <c r="CR26" s="4">
        <v>484.61315789000002</v>
      </c>
      <c r="CS26" s="4">
        <v>489.61131578999999</v>
      </c>
      <c r="CT26" s="4">
        <v>493.25842104999998</v>
      </c>
      <c r="CU26" s="4">
        <v>489.65684211000001</v>
      </c>
      <c r="CV26" s="4">
        <v>493.14184211000003</v>
      </c>
      <c r="CZ26" s="37"/>
      <c r="DA26" s="37"/>
      <c r="DB26" s="37"/>
    </row>
    <row r="27" spans="2:161" x14ac:dyDescent="0.25">
      <c r="B27" s="5" t="s">
        <v>107</v>
      </c>
      <c r="C27" s="5" t="s">
        <v>111</v>
      </c>
      <c r="D27" s="5" t="s">
        <v>102</v>
      </c>
      <c r="E27" s="5">
        <v>488.13605262999999</v>
      </c>
      <c r="F27" s="5">
        <v>472.69</v>
      </c>
      <c r="G27" s="5">
        <v>479.48342105</v>
      </c>
      <c r="H27" s="5">
        <v>479.16</v>
      </c>
      <c r="I27" s="5">
        <v>476.79157894999997</v>
      </c>
      <c r="J27" s="5">
        <v>474.20578947000001</v>
      </c>
      <c r="K27" s="5">
        <v>468.89184211000003</v>
      </c>
      <c r="L27" s="5">
        <v>450.83736842000002</v>
      </c>
      <c r="M27" s="5">
        <v>437.71078947000001</v>
      </c>
      <c r="N27" s="5">
        <v>446.23815789000002</v>
      </c>
      <c r="O27" s="5">
        <v>454.71289474000002</v>
      </c>
      <c r="P27" s="5">
        <v>455.26973684000001</v>
      </c>
      <c r="Q27" s="5">
        <v>448.84947368000002</v>
      </c>
      <c r="R27" s="5">
        <v>447.29447368000001</v>
      </c>
      <c r="S27" s="5">
        <v>441.92947368</v>
      </c>
      <c r="T27" s="5">
        <v>437.06657895000001</v>
      </c>
      <c r="U27" s="5">
        <v>439.81263158000002</v>
      </c>
      <c r="V27" s="5">
        <v>440.20263158</v>
      </c>
      <c r="W27" s="5">
        <v>446.43</v>
      </c>
      <c r="X27" s="5">
        <v>438.05052632000002</v>
      </c>
      <c r="Y27" s="5">
        <v>441.67947368</v>
      </c>
      <c r="Z27" s="5">
        <v>446.77368421</v>
      </c>
      <c r="AA27" s="5">
        <v>445.36526315999998</v>
      </c>
      <c r="AB27" s="5">
        <v>438.14736842000002</v>
      </c>
      <c r="AC27" s="5">
        <v>447.99052632000001</v>
      </c>
      <c r="AD27" s="5">
        <v>456.63157895000001</v>
      </c>
      <c r="AE27" s="5">
        <v>449.17157895000003</v>
      </c>
      <c r="AF27" s="5">
        <v>441.02052631999999</v>
      </c>
      <c r="AG27" s="5">
        <v>430.28315788999998</v>
      </c>
      <c r="AH27" s="5">
        <v>425.86394737000001</v>
      </c>
      <c r="AI27" s="5">
        <v>433.42631578999999</v>
      </c>
      <c r="AJ27" s="5">
        <v>434.26368421000001</v>
      </c>
      <c r="AK27" s="5">
        <v>425.57947367999998</v>
      </c>
      <c r="AL27" s="5">
        <v>379.28894737000002</v>
      </c>
      <c r="AM27" s="5">
        <v>369.76815789</v>
      </c>
      <c r="AN27" s="5">
        <v>367.76236841999997</v>
      </c>
      <c r="AO27" s="5">
        <v>368.26631579000002</v>
      </c>
      <c r="AP27" s="5">
        <v>375.91578946999999</v>
      </c>
      <c r="AQ27" s="5">
        <v>372.53421053</v>
      </c>
      <c r="AR27" s="5">
        <v>370.74815789000002</v>
      </c>
      <c r="AS27" s="5">
        <v>374.92578946999998</v>
      </c>
      <c r="AT27" s="5">
        <v>372.00526316000003</v>
      </c>
      <c r="AU27" s="5">
        <v>372.79947368000001</v>
      </c>
      <c r="AV27" s="5">
        <v>366.69710526</v>
      </c>
      <c r="AW27" s="5">
        <v>366.55973684000003</v>
      </c>
      <c r="AX27" s="5">
        <v>358.12947367999999</v>
      </c>
      <c r="AY27" s="5">
        <v>350.44421053000002</v>
      </c>
      <c r="AZ27" s="5">
        <v>344.15631579000001</v>
      </c>
      <c r="BA27" s="5">
        <v>347.86710526000002</v>
      </c>
      <c r="BB27" s="5">
        <v>348.22736842</v>
      </c>
      <c r="BC27" s="5">
        <v>351.91842105000001</v>
      </c>
      <c r="BD27" s="5">
        <v>356.86078946999999</v>
      </c>
      <c r="BE27" s="5">
        <v>366.76052632</v>
      </c>
      <c r="BF27" s="5">
        <v>372.51289473999998</v>
      </c>
      <c r="BG27" s="5">
        <v>370.24315789000002</v>
      </c>
      <c r="BH27" s="5">
        <v>367.87605263</v>
      </c>
      <c r="BI27" s="5">
        <v>374.29157894999997</v>
      </c>
      <c r="BJ27" s="5">
        <v>395.99263158000002</v>
      </c>
      <c r="BK27" s="5">
        <v>418.44394736999999</v>
      </c>
      <c r="BL27" s="5">
        <v>426.29552632000002</v>
      </c>
      <c r="BM27" s="5">
        <v>427.185</v>
      </c>
      <c r="BN27" s="5">
        <v>425.91315788999998</v>
      </c>
      <c r="BO27" s="5">
        <v>429.10605263000002</v>
      </c>
      <c r="BP27" s="5">
        <v>421.40315788999999</v>
      </c>
      <c r="BQ27" s="5">
        <v>417.98500000000001</v>
      </c>
      <c r="BR27" s="5">
        <v>410.59736842000001</v>
      </c>
      <c r="BS27" s="5">
        <v>412.41263157999998</v>
      </c>
      <c r="BT27" s="5">
        <v>393.91710526000003</v>
      </c>
      <c r="BU27" s="5">
        <v>403.63315789000001</v>
      </c>
      <c r="BV27" s="5">
        <v>411.75684210999998</v>
      </c>
      <c r="BW27" s="5">
        <v>417.34368420999999</v>
      </c>
      <c r="BX27" s="5">
        <v>416.51105262999999</v>
      </c>
      <c r="BY27" s="5">
        <v>419.40026316000001</v>
      </c>
      <c r="BZ27" s="5">
        <v>425.68684210999999</v>
      </c>
      <c r="CA27" s="5">
        <v>439.03342105000002</v>
      </c>
      <c r="CB27" s="5">
        <v>446.60473683999999</v>
      </c>
      <c r="CC27" s="5">
        <v>444.80078946999998</v>
      </c>
      <c r="CD27" s="5">
        <v>440.35710526000003</v>
      </c>
      <c r="CE27" s="5">
        <v>440.30500000000001</v>
      </c>
      <c r="CF27" s="5">
        <v>438.78078947</v>
      </c>
      <c r="CG27" s="5">
        <v>436.12552632000001</v>
      </c>
      <c r="CH27" s="5">
        <v>436.17236842</v>
      </c>
      <c r="CI27" s="5">
        <v>437.74263158000002</v>
      </c>
      <c r="CJ27" s="5">
        <v>437.01736842000003</v>
      </c>
      <c r="CK27" s="5">
        <v>435.60500000000002</v>
      </c>
      <c r="CL27" s="5">
        <v>441.14184211000003</v>
      </c>
      <c r="CM27" s="5">
        <v>457.59184211000002</v>
      </c>
      <c r="CN27" s="5">
        <v>465.81578947000003</v>
      </c>
      <c r="CO27" s="5">
        <v>472.98342105</v>
      </c>
      <c r="CP27" s="5">
        <v>490.50421053000002</v>
      </c>
      <c r="CQ27" s="5">
        <v>511.37052632000001</v>
      </c>
      <c r="CR27" s="5">
        <v>513.17921052999998</v>
      </c>
      <c r="CS27" s="5">
        <v>526.12210526000001</v>
      </c>
      <c r="CT27" s="5">
        <v>528.37026316000004</v>
      </c>
      <c r="CU27" s="5">
        <v>522.64263158000006</v>
      </c>
      <c r="CV27" s="5">
        <v>521.12973683999996</v>
      </c>
      <c r="CZ27" s="37"/>
      <c r="DA27" s="37"/>
      <c r="DB27" s="37"/>
      <c r="DH27">
        <v>1</v>
      </c>
      <c r="DI27">
        <v>2</v>
      </c>
      <c r="DJ27">
        <v>3</v>
      </c>
      <c r="DK27">
        <v>4</v>
      </c>
      <c r="DL27">
        <v>5</v>
      </c>
      <c r="DM27">
        <v>6</v>
      </c>
      <c r="DN27">
        <v>7</v>
      </c>
      <c r="DO27">
        <v>8</v>
      </c>
      <c r="DP27">
        <v>9</v>
      </c>
      <c r="DQ27">
        <v>10</v>
      </c>
      <c r="DR27">
        <v>11</v>
      </c>
      <c r="DS27">
        <v>12</v>
      </c>
      <c r="DT27">
        <v>13</v>
      </c>
      <c r="DU27">
        <v>14</v>
      </c>
      <c r="DV27">
        <v>15</v>
      </c>
      <c r="DW27">
        <v>16</v>
      </c>
      <c r="DX27">
        <v>17</v>
      </c>
      <c r="DY27">
        <v>18</v>
      </c>
      <c r="DZ27">
        <v>19</v>
      </c>
      <c r="EA27">
        <v>20</v>
      </c>
      <c r="EB27">
        <v>21</v>
      </c>
      <c r="EC27">
        <v>22</v>
      </c>
      <c r="ED27">
        <v>23</v>
      </c>
      <c r="EE27">
        <v>24</v>
      </c>
      <c r="EH27">
        <v>1</v>
      </c>
      <c r="EI27">
        <v>2</v>
      </c>
      <c r="EJ27">
        <v>3</v>
      </c>
      <c r="EK27">
        <v>4</v>
      </c>
      <c r="EL27">
        <v>5</v>
      </c>
      <c r="EM27">
        <v>6</v>
      </c>
      <c r="EN27">
        <v>7</v>
      </c>
      <c r="EO27">
        <v>8</v>
      </c>
      <c r="EP27">
        <v>9</v>
      </c>
      <c r="EQ27">
        <v>10</v>
      </c>
      <c r="ER27">
        <v>11</v>
      </c>
      <c r="ES27">
        <v>12</v>
      </c>
      <c r="ET27">
        <v>13</v>
      </c>
      <c r="EU27">
        <v>14</v>
      </c>
      <c r="EV27">
        <v>15</v>
      </c>
      <c r="EW27">
        <v>16</v>
      </c>
      <c r="EX27">
        <v>17</v>
      </c>
      <c r="EY27">
        <v>18</v>
      </c>
      <c r="EZ27">
        <v>19</v>
      </c>
      <c r="FA27">
        <v>20</v>
      </c>
      <c r="FB27">
        <v>21</v>
      </c>
      <c r="FC27">
        <v>22</v>
      </c>
      <c r="FD27">
        <v>23</v>
      </c>
      <c r="FE27">
        <v>24</v>
      </c>
    </row>
    <row r="28" spans="2:161" x14ac:dyDescent="0.25">
      <c r="B28" s="3" t="s">
        <v>112</v>
      </c>
      <c r="C28" s="3" t="s">
        <v>104</v>
      </c>
      <c r="D28" s="3" t="s">
        <v>100</v>
      </c>
      <c r="E28" s="3">
        <v>0.15874815</v>
      </c>
      <c r="F28" s="3">
        <v>0.15268271999999999</v>
      </c>
      <c r="G28" s="3">
        <v>0.14891357999999999</v>
      </c>
      <c r="H28" s="3">
        <v>0.14676420000000001</v>
      </c>
      <c r="I28" s="3">
        <v>0.14427407</v>
      </c>
      <c r="J28" s="3">
        <v>0.14234073999999999</v>
      </c>
      <c r="K28" s="3">
        <v>0.14335802</v>
      </c>
      <c r="L28" s="3">
        <v>0.16456172999999999</v>
      </c>
      <c r="M28" s="3">
        <v>0.13859136</v>
      </c>
      <c r="N28" s="3">
        <v>0.13790494</v>
      </c>
      <c r="O28" s="3">
        <v>0.13334074000000001</v>
      </c>
      <c r="P28" s="3">
        <v>0.13790616999999999</v>
      </c>
      <c r="Q28" s="3">
        <v>0.12938025</v>
      </c>
      <c r="R28" s="3">
        <v>0.12699877000000001</v>
      </c>
      <c r="S28" s="3">
        <v>0.13160247</v>
      </c>
      <c r="T28" s="3">
        <v>0.13228271999999999</v>
      </c>
      <c r="U28" s="3">
        <v>0.13080369999999999</v>
      </c>
      <c r="V28" s="3">
        <v>0.13742963</v>
      </c>
      <c r="W28" s="3">
        <v>0.13619012</v>
      </c>
      <c r="X28" s="3">
        <v>0.13271358</v>
      </c>
      <c r="Y28" s="3">
        <v>0.14069752999999999</v>
      </c>
      <c r="Z28" s="3">
        <v>0.13571358</v>
      </c>
      <c r="AA28" s="3">
        <v>0.12785801999999999</v>
      </c>
      <c r="AB28" s="3">
        <v>0.13367407000000001</v>
      </c>
      <c r="AC28" s="3">
        <v>0.14016173000000001</v>
      </c>
      <c r="AD28" s="3">
        <v>0.15734567999999999</v>
      </c>
      <c r="AE28" s="3">
        <v>0.15827160000000001</v>
      </c>
      <c r="AF28" s="3">
        <v>0.15097160000000001</v>
      </c>
      <c r="AG28" s="3">
        <v>0.17223951000000001</v>
      </c>
      <c r="AH28" s="3">
        <v>0.18545925999999999</v>
      </c>
      <c r="AI28" s="3">
        <v>0.20747036999999999</v>
      </c>
      <c r="AJ28" s="3">
        <v>0.19755432000000001</v>
      </c>
      <c r="AK28" s="3">
        <v>0.22931852</v>
      </c>
      <c r="AL28" s="3">
        <v>0.22327778000000001</v>
      </c>
      <c r="AM28" s="3">
        <v>0.27100370000000001</v>
      </c>
      <c r="AN28" s="3">
        <v>0.30331851999999998</v>
      </c>
      <c r="AO28" s="3">
        <v>0.36800617000000002</v>
      </c>
      <c r="AP28" s="3">
        <v>0.33136789999999999</v>
      </c>
      <c r="AQ28" s="3">
        <v>0.34478271999999999</v>
      </c>
      <c r="AR28" s="3">
        <v>0.35163704000000001</v>
      </c>
      <c r="AS28" s="3">
        <v>0.35126048999999998</v>
      </c>
      <c r="AT28" s="3">
        <v>0.34970616999999998</v>
      </c>
      <c r="AU28" s="3">
        <v>0.37437531000000002</v>
      </c>
      <c r="AV28" s="3">
        <v>0.38238024999999998</v>
      </c>
      <c r="AW28" s="3">
        <v>0.36230741</v>
      </c>
      <c r="AX28" s="3">
        <v>0.37969135999999998</v>
      </c>
      <c r="AY28" s="3">
        <v>0.38574691</v>
      </c>
      <c r="AZ28" s="3">
        <v>0.35131358000000001</v>
      </c>
      <c r="BA28" s="3">
        <v>0.36972962999999998</v>
      </c>
      <c r="BB28" s="3">
        <v>0.36503827</v>
      </c>
      <c r="BC28" s="3">
        <v>0.36696790000000001</v>
      </c>
      <c r="BD28" s="3">
        <v>0.39411235</v>
      </c>
      <c r="BE28" s="3">
        <v>0.38455556000000002</v>
      </c>
      <c r="BF28" s="3">
        <v>0.36124320999999998</v>
      </c>
      <c r="BG28" s="3">
        <v>0.37420863999999998</v>
      </c>
      <c r="BH28" s="3">
        <v>0.36525184999999999</v>
      </c>
      <c r="BI28" s="3">
        <v>0.35556049000000001</v>
      </c>
      <c r="BJ28" s="3">
        <v>0.37672716000000001</v>
      </c>
      <c r="BK28" s="3">
        <v>0.38637531000000003</v>
      </c>
      <c r="BL28" s="3">
        <v>0.39149506000000001</v>
      </c>
      <c r="BM28" s="3">
        <v>0.42922346</v>
      </c>
      <c r="BN28" s="3">
        <v>0.39549506000000001</v>
      </c>
      <c r="BO28" s="3">
        <v>0.37329630000000003</v>
      </c>
      <c r="BP28" s="3">
        <v>0.3788358</v>
      </c>
      <c r="BQ28" s="3">
        <v>0.34610247</v>
      </c>
      <c r="BR28" s="3">
        <v>0.35847284000000001</v>
      </c>
      <c r="BS28" s="3">
        <v>0.32884444000000002</v>
      </c>
      <c r="BT28" s="3">
        <v>0.35697530999999999</v>
      </c>
      <c r="BU28" s="3">
        <v>0.31091605</v>
      </c>
      <c r="BV28" s="3">
        <v>0.28569506</v>
      </c>
      <c r="BW28" s="3">
        <v>0.29409753</v>
      </c>
      <c r="BX28" s="3">
        <v>0.31601480999999998</v>
      </c>
      <c r="BY28" s="3">
        <v>0.30972592999999998</v>
      </c>
      <c r="BZ28" s="3">
        <v>0.31520863999999998</v>
      </c>
      <c r="CA28" s="3">
        <v>0.29182469</v>
      </c>
      <c r="CB28" s="3">
        <v>0.27052099000000002</v>
      </c>
      <c r="CC28" s="3">
        <v>0.2450321</v>
      </c>
      <c r="CD28" s="3">
        <v>0.23902222000000001</v>
      </c>
      <c r="CE28" s="3">
        <v>0.26721604999999998</v>
      </c>
      <c r="CF28" s="3">
        <v>0.22239012</v>
      </c>
      <c r="CG28" s="3">
        <v>0.22533333</v>
      </c>
      <c r="CH28" s="3">
        <v>0.24063456999999999</v>
      </c>
      <c r="CI28" s="3">
        <v>0.23279506</v>
      </c>
      <c r="CJ28" s="3">
        <v>0.19661975000000001</v>
      </c>
      <c r="CK28" s="3">
        <v>0.19253951</v>
      </c>
      <c r="CL28" s="3">
        <v>0.18346172999999999</v>
      </c>
      <c r="CM28" s="3">
        <v>0.21850741000000001</v>
      </c>
      <c r="CN28" s="3">
        <v>0.18514568000000001</v>
      </c>
      <c r="CO28" s="3">
        <v>0.16082840000000001</v>
      </c>
      <c r="CP28" s="3">
        <v>0.17491234999999999</v>
      </c>
      <c r="CQ28" s="3">
        <v>0.16790616999999999</v>
      </c>
      <c r="CR28" s="3">
        <v>0.16300247000000001</v>
      </c>
      <c r="CS28" s="3">
        <v>0.16138147999999999</v>
      </c>
      <c r="CT28" s="3">
        <v>0.16756667</v>
      </c>
      <c r="CU28" s="3">
        <v>0.15056048999999999</v>
      </c>
      <c r="CV28" s="3">
        <v>0.15182593</v>
      </c>
      <c r="CZ28" s="37">
        <f>(((DX28/2)+DY28+DZ28+(EA28/2))*5)</f>
        <v>6.6078578440476203</v>
      </c>
      <c r="DA28" s="37">
        <f>((DW28/2)+(DX28/2)+(EA28/2)+(EB28/2))*5</f>
        <v>4.3432722619047599</v>
      </c>
      <c r="DB28" s="37">
        <f>((SUM(DH28:DV28)+(DW28/2)+(EB28/2)+SUM(EC28:EE28))*5)+SUM(DH29:EE29)</f>
        <v>36.375679949761896</v>
      </c>
      <c r="DC28">
        <f>(SUM(DH28:EE28)*5)+SUM(DH29:EE29)</f>
        <v>47.326810055714269</v>
      </c>
      <c r="DE28" s="37" t="str">
        <f t="shared" ref="DE28:DG30" si="0">B28</f>
        <v>Comercial</v>
      </c>
      <c r="DF28" s="37" t="str">
        <f t="shared" si="0"/>
        <v>1</v>
      </c>
      <c r="DG28" s="37" t="str">
        <f t="shared" si="0"/>
        <v>Habil</v>
      </c>
      <c r="DH28" s="41">
        <v>0.19984991999999999</v>
      </c>
      <c r="DI28" s="41">
        <v>0.19621286777777799</v>
      </c>
      <c r="DJ28" s="41">
        <v>0.18963411015873</v>
      </c>
      <c r="DK28" s="41">
        <v>0.19134761190476199</v>
      </c>
      <c r="DL28" s="41">
        <v>0.19238371444444399</v>
      </c>
      <c r="DM28" s="41">
        <v>0.206872797142857</v>
      </c>
      <c r="DN28" s="41">
        <v>0.20164535015873</v>
      </c>
      <c r="DO28" s="41">
        <v>0.24500983984127001</v>
      </c>
      <c r="DP28" s="41">
        <v>0.39354402968253999</v>
      </c>
      <c r="DQ28" s="41">
        <v>0.439254394285715</v>
      </c>
      <c r="DR28" s="41">
        <v>0.47028711952380903</v>
      </c>
      <c r="DS28" s="41">
        <v>0.44490052095238097</v>
      </c>
      <c r="DT28" s="41">
        <v>0.393578166031746</v>
      </c>
      <c r="DU28" s="41">
        <v>0.45084843222222198</v>
      </c>
      <c r="DV28" s="41">
        <v>0.53074192349206395</v>
      </c>
      <c r="DW28" s="41">
        <v>0.50536163507936505</v>
      </c>
      <c r="DX28" s="41">
        <v>0.48371138301587302</v>
      </c>
      <c r="DY28" s="41">
        <v>0.45343771984127001</v>
      </c>
      <c r="DZ28" s="41">
        <v>0.42796592587301602</v>
      </c>
      <c r="EA28" s="41">
        <v>0.39662446317460298</v>
      </c>
      <c r="EB28" s="41">
        <v>0.35161142349206298</v>
      </c>
      <c r="EC28" s="41">
        <v>0.32892665571428598</v>
      </c>
      <c r="ED28" s="41">
        <v>0.29578037000000001</v>
      </c>
      <c r="EE28" s="41">
        <v>0.25777890047619001</v>
      </c>
    </row>
    <row r="29" spans="2:161" x14ac:dyDescent="0.25">
      <c r="B29" s="4" t="s">
        <v>112</v>
      </c>
      <c r="C29" s="4" t="s">
        <v>104</v>
      </c>
      <c r="D29" s="4" t="s">
        <v>101</v>
      </c>
      <c r="E29" s="4">
        <v>0.15214443999999999</v>
      </c>
      <c r="F29" s="4">
        <v>0.14468148</v>
      </c>
      <c r="G29" s="4">
        <v>0.15234197999999999</v>
      </c>
      <c r="H29" s="4">
        <v>0.18059876999999999</v>
      </c>
      <c r="I29" s="4">
        <v>0.15160123</v>
      </c>
      <c r="J29" s="4">
        <v>0.19153703999999999</v>
      </c>
      <c r="K29" s="4">
        <v>0.18040864000000001</v>
      </c>
      <c r="L29" s="4">
        <v>0.13636296000000001</v>
      </c>
      <c r="M29" s="4">
        <v>0.13486790000000001</v>
      </c>
      <c r="N29" s="4">
        <v>0.14569012000000001</v>
      </c>
      <c r="O29" s="4">
        <v>0.13257036999999999</v>
      </c>
      <c r="P29" s="4">
        <v>0.14074321000000001</v>
      </c>
      <c r="Q29" s="4">
        <v>0.14284690999999999</v>
      </c>
      <c r="R29" s="4">
        <v>0.13462221999999999</v>
      </c>
      <c r="S29" s="4">
        <v>0.13295061999999999</v>
      </c>
      <c r="T29" s="4">
        <v>0.14956913999999999</v>
      </c>
      <c r="U29" s="4">
        <v>0.13423457</v>
      </c>
      <c r="V29" s="4">
        <v>0.13217530999999999</v>
      </c>
      <c r="W29" s="4">
        <v>0.13023826999999999</v>
      </c>
      <c r="X29" s="4">
        <v>0.13061234999999999</v>
      </c>
      <c r="Y29" s="4">
        <v>0.1281679</v>
      </c>
      <c r="Z29" s="4">
        <v>0.14215432</v>
      </c>
      <c r="AA29" s="4">
        <v>0.14234443999999999</v>
      </c>
      <c r="AB29" s="4">
        <v>0.13357284</v>
      </c>
      <c r="AC29" s="4">
        <v>0.14045679</v>
      </c>
      <c r="AD29" s="4">
        <v>0.13676173</v>
      </c>
      <c r="AE29" s="4">
        <v>0.11853704</v>
      </c>
      <c r="AF29" s="4">
        <v>0.13102221999999999</v>
      </c>
      <c r="AG29" s="4">
        <v>0.13736914</v>
      </c>
      <c r="AH29" s="4">
        <v>0.15598148000000001</v>
      </c>
      <c r="AI29" s="4">
        <v>0.18413951000000001</v>
      </c>
      <c r="AJ29" s="4">
        <v>0.19537900999999999</v>
      </c>
      <c r="AK29" s="4">
        <v>0.24681111</v>
      </c>
      <c r="AL29" s="4">
        <v>0.17793703999999999</v>
      </c>
      <c r="AM29" s="4">
        <v>0.2080679</v>
      </c>
      <c r="AN29" s="4">
        <v>0.21842963000000001</v>
      </c>
      <c r="AO29" s="4">
        <v>0.22352099</v>
      </c>
      <c r="AP29" s="4">
        <v>0.23206296000000001</v>
      </c>
      <c r="AQ29" s="4">
        <v>0.21204321000000001</v>
      </c>
      <c r="AR29" s="4">
        <v>0.22714938000000001</v>
      </c>
      <c r="AS29" s="4">
        <v>0.23043332999999999</v>
      </c>
      <c r="AT29" s="4">
        <v>0.28995926</v>
      </c>
      <c r="AU29" s="4">
        <v>0.26571604999999998</v>
      </c>
      <c r="AV29" s="4">
        <v>0.2669358</v>
      </c>
      <c r="AW29" s="4">
        <v>0.34006667000000002</v>
      </c>
      <c r="AX29" s="4">
        <v>0.28535801999999999</v>
      </c>
      <c r="AY29" s="4">
        <v>0.29928272</v>
      </c>
      <c r="AZ29" s="4">
        <v>0.31205185000000002</v>
      </c>
      <c r="BA29" s="4">
        <v>0.27750000000000002</v>
      </c>
      <c r="BB29" s="4">
        <v>0.27568147999999998</v>
      </c>
      <c r="BC29" s="4">
        <v>0.23101235000000001</v>
      </c>
      <c r="BD29" s="4">
        <v>0.26600864000000002</v>
      </c>
      <c r="BE29" s="4">
        <v>0.24444690999999999</v>
      </c>
      <c r="BF29" s="4">
        <v>0.21814074</v>
      </c>
      <c r="BG29" s="4">
        <v>0.24978148</v>
      </c>
      <c r="BH29" s="4">
        <v>0.25890864000000002</v>
      </c>
      <c r="BI29" s="4">
        <v>0.25913086000000002</v>
      </c>
      <c r="BJ29" s="4">
        <v>0.25542345999999999</v>
      </c>
      <c r="BK29" s="4">
        <v>0.27244815</v>
      </c>
      <c r="BL29" s="4">
        <v>0.22035062</v>
      </c>
      <c r="BM29" s="4">
        <v>0.20328519</v>
      </c>
      <c r="BN29" s="4">
        <v>0.19550247000000001</v>
      </c>
      <c r="BO29" s="4">
        <v>0.2051037</v>
      </c>
      <c r="BP29" s="4">
        <v>0.18969876999999999</v>
      </c>
      <c r="BQ29" s="4">
        <v>0.20024815000000001</v>
      </c>
      <c r="BR29" s="4">
        <v>0.21877160000000001</v>
      </c>
      <c r="BS29" s="4">
        <v>0.19198394999999999</v>
      </c>
      <c r="BT29" s="4">
        <v>0.20225309</v>
      </c>
      <c r="BU29" s="4">
        <v>0.21588272</v>
      </c>
      <c r="BV29" s="4">
        <v>0.20335679000000001</v>
      </c>
      <c r="BW29" s="4">
        <v>0.19421110999999999</v>
      </c>
      <c r="BX29" s="4">
        <v>0.18946296000000001</v>
      </c>
      <c r="BY29" s="4">
        <v>0.18359136000000001</v>
      </c>
      <c r="BZ29" s="4">
        <v>0.19015061999999999</v>
      </c>
      <c r="CA29" s="4">
        <v>0.25665308999999997</v>
      </c>
      <c r="CB29" s="4">
        <v>0.23896914</v>
      </c>
      <c r="CC29" s="4">
        <v>0.23288271999999999</v>
      </c>
      <c r="CD29" s="4">
        <v>0.22041975</v>
      </c>
      <c r="CE29" s="4">
        <v>0.25279752999999999</v>
      </c>
      <c r="CF29" s="4">
        <v>0.21851604999999999</v>
      </c>
      <c r="CG29" s="4">
        <v>0.22914938000000001</v>
      </c>
      <c r="CH29" s="4">
        <v>0.20375185000000001</v>
      </c>
      <c r="CI29" s="4">
        <v>0.19671235000000001</v>
      </c>
      <c r="CJ29" s="4">
        <v>0.19836173000000001</v>
      </c>
      <c r="CK29" s="4">
        <v>0.18844198000000001</v>
      </c>
      <c r="CL29" s="4">
        <v>0.19610494000000001</v>
      </c>
      <c r="CM29" s="4">
        <v>0.17611110999999999</v>
      </c>
      <c r="CN29" s="4">
        <v>0.17621851999999999</v>
      </c>
      <c r="CO29" s="4">
        <v>0.16630617</v>
      </c>
      <c r="CP29" s="4">
        <v>0.16393457</v>
      </c>
      <c r="CQ29" s="4">
        <v>0.16548147999999999</v>
      </c>
      <c r="CR29" s="4">
        <v>0.15317284</v>
      </c>
      <c r="CS29" s="4">
        <v>0.15474815</v>
      </c>
      <c r="CT29" s="4">
        <v>0.16197284000000001</v>
      </c>
      <c r="CU29" s="4">
        <v>0.15821852</v>
      </c>
      <c r="CV29" s="4">
        <v>0.1828642</v>
      </c>
      <c r="CZ29" s="40">
        <f>CZ28/SUM($CZ28:$DB28)</f>
        <v>0.13962187259755493</v>
      </c>
      <c r="DA29" s="40">
        <f>DA28/SUM($CZ28:$DB28)</f>
        <v>9.1771920752566113E-2</v>
      </c>
      <c r="DB29" s="40">
        <f>DB28/SUM($CZ28:$DB28)</f>
        <v>0.768606206649879</v>
      </c>
      <c r="DE29" s="37" t="str">
        <f t="shared" si="0"/>
        <v>Comercial</v>
      </c>
      <c r="DF29" s="37" t="str">
        <f t="shared" si="0"/>
        <v>1</v>
      </c>
      <c r="DG29" s="37" t="str">
        <f t="shared" si="0"/>
        <v>Sabado</v>
      </c>
      <c r="DH29" s="41">
        <v>0.22432497682539701</v>
      </c>
      <c r="DI29" s="41">
        <v>0.20246574507936499</v>
      </c>
      <c r="DJ29" s="41">
        <v>0.20345656126984099</v>
      </c>
      <c r="DK29" s="41">
        <v>0.195717811587302</v>
      </c>
      <c r="DL29" s="41">
        <v>0.19656398984126999</v>
      </c>
      <c r="DM29" s="41">
        <v>0.19887213539682499</v>
      </c>
      <c r="DN29" s="41">
        <v>0.18012369888888899</v>
      </c>
      <c r="DO29" s="41">
        <v>0.17895098507936499</v>
      </c>
      <c r="DP29" s="41">
        <v>0.18813440000000001</v>
      </c>
      <c r="DQ29" s="41">
        <v>0.20047116507936499</v>
      </c>
      <c r="DR29" s="41">
        <v>0.23019352063492099</v>
      </c>
      <c r="DS29" s="41">
        <v>0.23722806746031699</v>
      </c>
      <c r="DT29" s="41">
        <v>0.24570990317460301</v>
      </c>
      <c r="DU29" s="41">
        <v>0.23476980920634899</v>
      </c>
      <c r="DV29" s="41">
        <v>0.23684642809523801</v>
      </c>
      <c r="DW29" s="41">
        <v>0.24763468841269801</v>
      </c>
      <c r="DX29" s="41">
        <v>0.28089603682539699</v>
      </c>
      <c r="DY29" s="41">
        <v>0.32751843888888899</v>
      </c>
      <c r="DZ29" s="41">
        <v>0.444607130793651</v>
      </c>
      <c r="EA29" s="41">
        <v>0.39888235841269798</v>
      </c>
      <c r="EB29" s="41">
        <v>0.35386304428571402</v>
      </c>
      <c r="EC29" s="41">
        <v>0.31548079333333301</v>
      </c>
      <c r="ED29" s="41">
        <v>0.30505936126984101</v>
      </c>
      <c r="EE29" s="41">
        <v>0.26249263444444398</v>
      </c>
      <c r="EH29" s="25">
        <v>3.3874102549999998</v>
      </c>
      <c r="EI29" s="25">
        <v>3.2028397399999999</v>
      </c>
      <c r="EJ29" s="25">
        <v>3.1229217999999999</v>
      </c>
      <c r="EK29" s="25">
        <v>3.159956405</v>
      </c>
      <c r="EL29" s="25">
        <v>3.1786218000000002</v>
      </c>
      <c r="EM29" s="25">
        <v>3.0458807700000001</v>
      </c>
      <c r="EN29" s="25">
        <v>2.9691461549999998</v>
      </c>
      <c r="EO29" s="25">
        <v>3.2388384600000002</v>
      </c>
      <c r="EP29" s="25">
        <v>3.8976256500000002</v>
      </c>
      <c r="EQ29" s="25">
        <v>4.1271576899999998</v>
      </c>
      <c r="ER29" s="25">
        <v>4.647412815</v>
      </c>
      <c r="ES29" s="25">
        <v>4.6748089799999999</v>
      </c>
      <c r="ET29" s="25">
        <v>4.5962807649999995</v>
      </c>
      <c r="EU29" s="25">
        <v>4.09857564</v>
      </c>
      <c r="EV29" s="25">
        <v>3.8022987100000001</v>
      </c>
      <c r="EW29" s="25">
        <v>3.49295</v>
      </c>
      <c r="EX29" s="25">
        <v>3.3663525700000001</v>
      </c>
      <c r="EY29" s="25">
        <v>3.4841512799999999</v>
      </c>
      <c r="EZ29" s="25">
        <v>4.2810320550000007</v>
      </c>
      <c r="FA29" s="25">
        <v>4.5748256400000002</v>
      </c>
      <c r="FB29" s="25">
        <v>4.7039307699999995</v>
      </c>
      <c r="FC29" s="25">
        <v>4.0963397449999999</v>
      </c>
      <c r="FD29" s="25">
        <v>4.0693448700000001</v>
      </c>
      <c r="FE29" s="25">
        <v>3.9011384499999999</v>
      </c>
    </row>
    <row r="30" spans="2:161" x14ac:dyDescent="0.25">
      <c r="B30" s="5" t="s">
        <v>112</v>
      </c>
      <c r="C30" s="5" t="s">
        <v>104</v>
      </c>
      <c r="D30" s="5" t="s">
        <v>102</v>
      </c>
      <c r="E30" s="5">
        <v>0.16657778000000001</v>
      </c>
      <c r="F30" s="5">
        <v>0.15031480999999999</v>
      </c>
      <c r="G30" s="5">
        <v>0.14999506000000001</v>
      </c>
      <c r="H30" s="5">
        <v>0.14504938000000001</v>
      </c>
      <c r="I30" s="5">
        <v>0.16081111000000001</v>
      </c>
      <c r="J30" s="5">
        <v>0.16506419999999999</v>
      </c>
      <c r="K30" s="5">
        <v>0.1762321</v>
      </c>
      <c r="L30" s="5">
        <v>0.17006542999999999</v>
      </c>
      <c r="M30" s="5">
        <v>0.1563716</v>
      </c>
      <c r="N30" s="5">
        <v>0.2031037</v>
      </c>
      <c r="O30" s="5">
        <v>0.15133827</v>
      </c>
      <c r="P30" s="5">
        <v>0.14237406999999999</v>
      </c>
      <c r="Q30" s="5">
        <v>0.14300494</v>
      </c>
      <c r="R30" s="5">
        <v>0.15015185</v>
      </c>
      <c r="S30" s="5">
        <v>0.14070494</v>
      </c>
      <c r="T30" s="5">
        <v>0.15281728</v>
      </c>
      <c r="U30" s="5">
        <v>0.13907284</v>
      </c>
      <c r="V30" s="5">
        <v>0.13436419999999999</v>
      </c>
      <c r="W30" s="5">
        <v>0.13610617</v>
      </c>
      <c r="X30" s="5">
        <v>0.14585556</v>
      </c>
      <c r="Y30" s="5">
        <v>0.14742469</v>
      </c>
      <c r="Z30" s="5">
        <v>0.13929258999999999</v>
      </c>
      <c r="AA30" s="5">
        <v>0.13944074000000001</v>
      </c>
      <c r="AB30" s="5">
        <v>0.14430617000000001</v>
      </c>
      <c r="AC30" s="5">
        <v>0.13871728</v>
      </c>
      <c r="AD30" s="5">
        <v>0.14452222000000001</v>
      </c>
      <c r="AE30" s="5">
        <v>0.13718764999999999</v>
      </c>
      <c r="AF30" s="5">
        <v>0.14855802000000001</v>
      </c>
      <c r="AG30" s="5">
        <v>0.14101975</v>
      </c>
      <c r="AH30" s="5">
        <v>0.14166419999999999</v>
      </c>
      <c r="AI30" s="5">
        <v>0.14917531000000001</v>
      </c>
      <c r="AJ30" s="5">
        <v>0.15255309</v>
      </c>
      <c r="AK30" s="5">
        <v>0.15128272000000001</v>
      </c>
      <c r="AL30" s="5">
        <v>0.18648888999999999</v>
      </c>
      <c r="AM30" s="5">
        <v>0.23802715999999999</v>
      </c>
      <c r="AN30" s="5">
        <v>0.18116667</v>
      </c>
      <c r="AO30" s="5">
        <v>0.17140122999999999</v>
      </c>
      <c r="AP30" s="5">
        <v>0.15385061999999999</v>
      </c>
      <c r="AQ30" s="5">
        <v>0.14792346000000001</v>
      </c>
      <c r="AR30" s="5">
        <v>0.18090247000000001</v>
      </c>
      <c r="AS30" s="5">
        <v>0.16255185</v>
      </c>
      <c r="AT30" s="5">
        <v>0.16989012000000001</v>
      </c>
      <c r="AU30" s="5">
        <v>0.20959506</v>
      </c>
      <c r="AV30" s="5">
        <v>0.17398272000000001</v>
      </c>
      <c r="AW30" s="5">
        <v>0.1785716</v>
      </c>
      <c r="AX30" s="5">
        <v>0.15591605</v>
      </c>
      <c r="AY30" s="5">
        <v>0.15895678999999999</v>
      </c>
      <c r="AZ30" s="5">
        <v>0.14339258999999999</v>
      </c>
      <c r="BA30" s="5">
        <v>0.16271852000000001</v>
      </c>
      <c r="BB30" s="5">
        <v>0.14099506000000001</v>
      </c>
      <c r="BC30" s="5">
        <v>0.14842593000000001</v>
      </c>
      <c r="BD30" s="5">
        <v>0.15202840000000001</v>
      </c>
      <c r="BE30" s="5">
        <v>0.15230369999999999</v>
      </c>
      <c r="BF30" s="5">
        <v>0.14804197999999999</v>
      </c>
      <c r="BG30" s="5">
        <v>0.14829259</v>
      </c>
      <c r="BH30" s="5">
        <v>0.17311357999999999</v>
      </c>
      <c r="BI30" s="5">
        <v>0.19050247000000001</v>
      </c>
      <c r="BJ30" s="5">
        <v>0.20431852</v>
      </c>
      <c r="BK30" s="5">
        <v>0.19652099000000001</v>
      </c>
      <c r="BL30" s="5">
        <v>0.18242716</v>
      </c>
      <c r="BM30" s="5">
        <v>0.16322962999999999</v>
      </c>
      <c r="BN30" s="5">
        <v>0.20008271999999999</v>
      </c>
      <c r="BO30" s="5">
        <v>0.15522346000000001</v>
      </c>
      <c r="BP30" s="5">
        <v>0.1709</v>
      </c>
      <c r="BQ30" s="5">
        <v>0.15148025000000001</v>
      </c>
      <c r="BR30" s="5">
        <v>0.15981481</v>
      </c>
      <c r="BS30" s="5">
        <v>0.16108765</v>
      </c>
      <c r="BT30" s="5">
        <v>0.15802716</v>
      </c>
      <c r="BU30" s="5">
        <v>0.17612716</v>
      </c>
      <c r="BV30" s="5">
        <v>0.16649011999999999</v>
      </c>
      <c r="BW30" s="5">
        <v>0.22313704000000001</v>
      </c>
      <c r="BX30" s="5">
        <v>0.26942840000000001</v>
      </c>
      <c r="BY30" s="5">
        <v>0.17839505999999999</v>
      </c>
      <c r="BZ30" s="5">
        <v>0.16884690999999999</v>
      </c>
      <c r="CA30" s="5">
        <v>0.18405431999999999</v>
      </c>
      <c r="CB30" s="5">
        <v>0.18362222</v>
      </c>
      <c r="CC30" s="5">
        <v>0.20836049000000001</v>
      </c>
      <c r="CD30" s="5">
        <v>0.25056666999999999</v>
      </c>
      <c r="CE30" s="5">
        <v>0.21456296</v>
      </c>
      <c r="CF30" s="5">
        <v>0.21989383000000001</v>
      </c>
      <c r="CG30" s="5">
        <v>0.24299012</v>
      </c>
      <c r="CH30" s="5">
        <v>0.21692099000000001</v>
      </c>
      <c r="CI30" s="5">
        <v>0.22447777999999999</v>
      </c>
      <c r="CJ30" s="5">
        <v>0.23992716</v>
      </c>
      <c r="CK30" s="5">
        <v>0.25938394999999997</v>
      </c>
      <c r="CL30" s="5">
        <v>0.24888147999999999</v>
      </c>
      <c r="CM30" s="5">
        <v>0.2330642</v>
      </c>
      <c r="CN30" s="5">
        <v>0.23887531000000001</v>
      </c>
      <c r="CO30" s="5">
        <v>0.20589012000000001</v>
      </c>
      <c r="CP30" s="5">
        <v>0.20024074</v>
      </c>
      <c r="CQ30" s="5">
        <v>0.2111963</v>
      </c>
      <c r="CR30" s="5">
        <v>0.20339259000000001</v>
      </c>
      <c r="CS30" s="5">
        <v>0.18160000000000001</v>
      </c>
      <c r="CT30" s="5">
        <v>0.17406542999999999</v>
      </c>
      <c r="CU30" s="5">
        <v>0.16883210000000001</v>
      </c>
      <c r="CV30" s="5">
        <v>0.16028148</v>
      </c>
      <c r="CZ30" s="37">
        <v>0.1136937383447908</v>
      </c>
      <c r="DA30" s="37">
        <v>6.9732983123486358E-2</v>
      </c>
      <c r="DB30" s="37">
        <v>0.8165732785317229</v>
      </c>
      <c r="DE30" s="37" t="str">
        <f t="shared" si="0"/>
        <v>Comercial</v>
      </c>
      <c r="DF30" s="37" t="str">
        <f t="shared" si="0"/>
        <v>1</v>
      </c>
      <c r="DG30" s="37" t="str">
        <f t="shared" si="0"/>
        <v>Domingo</v>
      </c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H30" t="s">
        <v>156</v>
      </c>
      <c r="EI30" t="s">
        <v>156</v>
      </c>
      <c r="EJ30" t="s">
        <v>156</v>
      </c>
      <c r="EK30" t="s">
        <v>156</v>
      </c>
      <c r="EL30" t="s">
        <v>156</v>
      </c>
      <c r="EM30" t="s">
        <v>156</v>
      </c>
      <c r="EN30" t="s">
        <v>156</v>
      </c>
      <c r="EO30" t="s">
        <v>156</v>
      </c>
      <c r="EP30" t="s">
        <v>156</v>
      </c>
      <c r="EQ30" t="s">
        <v>156</v>
      </c>
      <c r="ER30" t="s">
        <v>156</v>
      </c>
      <c r="ES30" t="s">
        <v>156</v>
      </c>
      <c r="ET30" t="s">
        <v>156</v>
      </c>
      <c r="EU30" t="s">
        <v>156</v>
      </c>
      <c r="EV30" t="s">
        <v>156</v>
      </c>
      <c r="EW30" t="s">
        <v>156</v>
      </c>
      <c r="EX30" t="s">
        <v>156</v>
      </c>
      <c r="EY30" t="s">
        <v>156</v>
      </c>
      <c r="EZ30" t="s">
        <v>156</v>
      </c>
      <c r="FA30" t="s">
        <v>156</v>
      </c>
      <c r="FB30" t="s">
        <v>156</v>
      </c>
      <c r="FC30" t="s">
        <v>156</v>
      </c>
      <c r="FD30" t="s">
        <v>156</v>
      </c>
      <c r="FE30" t="s">
        <v>156</v>
      </c>
    </row>
    <row r="31" spans="2:161" x14ac:dyDescent="0.25">
      <c r="B31" s="3" t="s">
        <v>112</v>
      </c>
      <c r="C31" s="3" t="s">
        <v>108</v>
      </c>
      <c r="D31" s="3" t="s">
        <v>100</v>
      </c>
      <c r="E31" s="3">
        <v>0.75458718000000002</v>
      </c>
      <c r="F31" s="3">
        <v>0.80686922999999999</v>
      </c>
      <c r="G31" s="3">
        <v>0.75686410000000004</v>
      </c>
      <c r="H31" s="3">
        <v>0.78614614999999999</v>
      </c>
      <c r="I31" s="3">
        <v>0.73811795000000002</v>
      </c>
      <c r="J31" s="3">
        <v>0.76383332999999998</v>
      </c>
      <c r="K31" s="3">
        <v>0.75462563999999999</v>
      </c>
      <c r="L31" s="3">
        <v>0.79760768999999998</v>
      </c>
      <c r="M31" s="3">
        <v>0.8254359</v>
      </c>
      <c r="N31" s="3">
        <v>0.80582308000000002</v>
      </c>
      <c r="O31" s="3">
        <v>0.79882564</v>
      </c>
      <c r="P31" s="3">
        <v>0.79063589999999995</v>
      </c>
      <c r="Q31" s="3">
        <v>0.83844872000000004</v>
      </c>
      <c r="R31" s="3">
        <v>0.73126153999999999</v>
      </c>
      <c r="S31" s="3">
        <v>0.72966922999999995</v>
      </c>
      <c r="T31" s="3">
        <v>0.70685896999999998</v>
      </c>
      <c r="U31" s="3">
        <v>0.74271794999999996</v>
      </c>
      <c r="V31" s="3">
        <v>0.73410255999999996</v>
      </c>
      <c r="W31" s="3">
        <v>0.70764614999999997</v>
      </c>
      <c r="X31" s="3">
        <v>0.72029487000000003</v>
      </c>
      <c r="Y31" s="3">
        <v>0.71651025999999995</v>
      </c>
      <c r="Z31" s="3">
        <v>0.73345128000000004</v>
      </c>
      <c r="AA31" s="3">
        <v>0.77430513000000001</v>
      </c>
      <c r="AB31" s="3">
        <v>0.77931026000000003</v>
      </c>
      <c r="AC31" s="3">
        <v>0.78710256000000001</v>
      </c>
      <c r="AD31" s="3">
        <v>0.80217949</v>
      </c>
      <c r="AE31" s="3">
        <v>0.81268205000000004</v>
      </c>
      <c r="AF31" s="3">
        <v>0.89051281999999998</v>
      </c>
      <c r="AG31" s="3">
        <v>1.06228462</v>
      </c>
      <c r="AH31" s="3">
        <v>1.0872282099999999</v>
      </c>
      <c r="AI31" s="3">
        <v>1.1832538500000001</v>
      </c>
      <c r="AJ31" s="3">
        <v>1.31315385</v>
      </c>
      <c r="AK31" s="3">
        <v>1.55763333</v>
      </c>
      <c r="AL31" s="3">
        <v>1.6349256400000001</v>
      </c>
      <c r="AM31" s="3">
        <v>1.88912821</v>
      </c>
      <c r="AN31" s="3">
        <v>1.96428205</v>
      </c>
      <c r="AO31" s="3">
        <v>2.0540948700000001</v>
      </c>
      <c r="AP31" s="3">
        <v>1.96517436</v>
      </c>
      <c r="AQ31" s="3">
        <v>2.0279333300000002</v>
      </c>
      <c r="AR31" s="3">
        <v>1.9720871799999999</v>
      </c>
      <c r="AS31" s="3">
        <v>2.2305333300000001</v>
      </c>
      <c r="AT31" s="3">
        <v>2.1412666699999998</v>
      </c>
      <c r="AU31" s="3">
        <v>2.2172538500000001</v>
      </c>
      <c r="AV31" s="3">
        <v>2.0836153799999999</v>
      </c>
      <c r="AW31" s="3">
        <v>2.1144256399999999</v>
      </c>
      <c r="AX31" s="3">
        <v>2.0774307699999999</v>
      </c>
      <c r="AY31" s="3">
        <v>2.0771846200000001</v>
      </c>
      <c r="AZ31" s="3">
        <v>2.0024076900000001</v>
      </c>
      <c r="BA31" s="3">
        <v>2.0437256399999999</v>
      </c>
      <c r="BB31" s="3">
        <v>2.02530769</v>
      </c>
      <c r="BC31" s="3">
        <v>1.9267384599999999</v>
      </c>
      <c r="BD31" s="3">
        <v>1.87322308</v>
      </c>
      <c r="BE31" s="3">
        <v>1.8537410299999999</v>
      </c>
      <c r="BF31" s="3">
        <v>1.8354307700000001</v>
      </c>
      <c r="BG31" s="3">
        <v>2.1009179499999999</v>
      </c>
      <c r="BH31" s="3">
        <v>2.0935435899999999</v>
      </c>
      <c r="BI31" s="3">
        <v>2.1408128199999998</v>
      </c>
      <c r="BJ31" s="3">
        <v>2.16519744</v>
      </c>
      <c r="BK31" s="3">
        <v>2.20593846</v>
      </c>
      <c r="BL31" s="3">
        <v>2.2556051300000002</v>
      </c>
      <c r="BM31" s="3">
        <v>2.1090051299999999</v>
      </c>
      <c r="BN31" s="3">
        <v>2.1976794900000001</v>
      </c>
      <c r="BO31" s="3">
        <v>2.0479359000000001</v>
      </c>
      <c r="BP31" s="3">
        <v>2.2622205100000001</v>
      </c>
      <c r="BQ31" s="3">
        <v>2.1444025600000001</v>
      </c>
      <c r="BR31" s="3">
        <v>2.2001025599999999</v>
      </c>
      <c r="BS31" s="3">
        <v>2.2491974400000001</v>
      </c>
      <c r="BT31" s="3">
        <v>2.1723564099999999</v>
      </c>
      <c r="BU31" s="3">
        <v>1.94118974</v>
      </c>
      <c r="BV31" s="3">
        <v>1.7177359000000001</v>
      </c>
      <c r="BW31" s="3">
        <v>1.6695051299999999</v>
      </c>
      <c r="BX31" s="3">
        <v>1.6828435900000001</v>
      </c>
      <c r="BY31" s="3">
        <v>1.4252051299999999</v>
      </c>
      <c r="BZ31" s="3">
        <v>1.35674359</v>
      </c>
      <c r="CA31" s="3">
        <v>1.3422666700000001</v>
      </c>
      <c r="CB31" s="3">
        <v>1.45116154</v>
      </c>
      <c r="CC31" s="3">
        <v>1.4631820499999999</v>
      </c>
      <c r="CD31" s="3">
        <v>1.4876128200000001</v>
      </c>
      <c r="CE31" s="3">
        <v>1.4349923099999999</v>
      </c>
      <c r="CF31" s="3">
        <v>1.47866667</v>
      </c>
      <c r="CG31" s="3">
        <v>1.4483846199999999</v>
      </c>
      <c r="CH31" s="3">
        <v>1.44625385</v>
      </c>
      <c r="CI31" s="3">
        <v>1.4338435899999999</v>
      </c>
      <c r="CJ31" s="3">
        <v>1.36965385</v>
      </c>
      <c r="CK31" s="3">
        <v>1.11749231</v>
      </c>
      <c r="CL31" s="3">
        <v>1.1155769200000001</v>
      </c>
      <c r="CM31" s="3">
        <v>1.1164564100000001</v>
      </c>
      <c r="CN31" s="3">
        <v>0.94925897000000004</v>
      </c>
      <c r="CO31" s="3">
        <v>0.96891282000000001</v>
      </c>
      <c r="CP31" s="3">
        <v>0.95850769000000002</v>
      </c>
      <c r="CQ31" s="3">
        <v>0.91559999999999997</v>
      </c>
      <c r="CR31" s="3">
        <v>0.91068205000000002</v>
      </c>
      <c r="CS31" s="3">
        <v>0.90442051000000001</v>
      </c>
      <c r="CT31" s="3">
        <v>0.98847691999999998</v>
      </c>
      <c r="CU31" s="3">
        <v>0.91040768999999999</v>
      </c>
      <c r="CV31" s="3">
        <v>0.91375640999999996</v>
      </c>
      <c r="CZ31" s="37">
        <f>(((DX31/2)+DY31+DZ31+(EA31/2))*5)</f>
        <v>34.081259780666649</v>
      </c>
      <c r="DA31" s="37">
        <f>((DW31/2)+(DX31/2)+(EA31/2)+(EB31/2))*5</f>
        <v>23.739272331999999</v>
      </c>
      <c r="DB31" s="37">
        <f>((SUM(DH31:DV31)+(DW31/2)+(EB31/2)+SUM(EC31:EE31))*5)+SUM(DH32:EE32)</f>
        <v>212.43579513586673</v>
      </c>
      <c r="DE31" s="37" t="str">
        <f t="shared" ref="DE31:DE50" si="1">B31</f>
        <v>Comercial</v>
      </c>
      <c r="DF31" s="37" t="str">
        <f t="shared" ref="DF31:DF50" si="2">C31</f>
        <v>2</v>
      </c>
      <c r="DG31" s="37" t="str">
        <f t="shared" ref="DG31:DG50" si="3">D31</f>
        <v>Habil</v>
      </c>
      <c r="DH31" s="41">
        <v>1.0285259066666701</v>
      </c>
      <c r="DI31" s="41">
        <v>1.0068232533333299</v>
      </c>
      <c r="DJ31" s="41">
        <v>0.99353853333333397</v>
      </c>
      <c r="DK31" s="41">
        <v>0.98656160000000004</v>
      </c>
      <c r="DL31" s="41">
        <v>0.95127156000000002</v>
      </c>
      <c r="DM31" s="41">
        <v>0.94561355999999996</v>
      </c>
      <c r="DN31" s="41">
        <v>1.0840676</v>
      </c>
      <c r="DO31" s="41">
        <v>1.6244501338666699</v>
      </c>
      <c r="DP31" s="41">
        <v>2.2371792944000002</v>
      </c>
      <c r="DQ31" s="41">
        <v>2.882623948</v>
      </c>
      <c r="DR31" s="41">
        <v>3.0887318008000002</v>
      </c>
      <c r="DS31" s="41">
        <v>3.0797100237333299</v>
      </c>
      <c r="DT31" s="41">
        <v>2.4469068655999999</v>
      </c>
      <c r="DU31" s="41">
        <v>2.73755458506667</v>
      </c>
      <c r="DV31" s="41">
        <v>2.9631932413333302</v>
      </c>
      <c r="DW31" s="41">
        <v>3.09778151386667</v>
      </c>
      <c r="DX31" s="41">
        <v>2.78994521893333</v>
      </c>
      <c r="DY31" s="41">
        <v>2.4752869333333298</v>
      </c>
      <c r="DZ31" s="41">
        <v>2.01934110666667</v>
      </c>
      <c r="EA31" s="41">
        <v>1.8533026133333299</v>
      </c>
      <c r="EB31" s="41">
        <v>1.75467958666667</v>
      </c>
      <c r="EC31" s="41">
        <v>1.6783222666666699</v>
      </c>
      <c r="ED31" s="41">
        <v>1.20097134666667</v>
      </c>
      <c r="EE31" s="41">
        <v>1.0542837733333299</v>
      </c>
    </row>
    <row r="32" spans="2:161" x14ac:dyDescent="0.25">
      <c r="B32" s="4" t="s">
        <v>112</v>
      </c>
      <c r="C32" s="4" t="s">
        <v>108</v>
      </c>
      <c r="D32" s="4" t="s">
        <v>101</v>
      </c>
      <c r="E32" s="4">
        <v>0.90181281999999996</v>
      </c>
      <c r="F32" s="4">
        <v>0.81792050999999999</v>
      </c>
      <c r="G32" s="4">
        <v>0.86794614999999997</v>
      </c>
      <c r="H32" s="4">
        <v>0.81658461999999998</v>
      </c>
      <c r="I32" s="4">
        <v>0.79347179000000001</v>
      </c>
      <c r="J32" s="4">
        <v>0.77717435999999995</v>
      </c>
      <c r="K32" s="4">
        <v>0.77112563999999995</v>
      </c>
      <c r="L32" s="4">
        <v>0.82985896999999997</v>
      </c>
      <c r="M32" s="4">
        <v>0.82703077000000003</v>
      </c>
      <c r="N32" s="4">
        <v>0.82696409999999998</v>
      </c>
      <c r="O32" s="4">
        <v>0.76323589999999997</v>
      </c>
      <c r="P32" s="4">
        <v>0.75462308</v>
      </c>
      <c r="Q32" s="4">
        <v>0.79874615000000004</v>
      </c>
      <c r="R32" s="4">
        <v>0.81179999999999997</v>
      </c>
      <c r="S32" s="4">
        <v>0.83081795000000003</v>
      </c>
      <c r="T32" s="4">
        <v>0.77245127999999996</v>
      </c>
      <c r="U32" s="4">
        <v>0.73368973999999998</v>
      </c>
      <c r="V32" s="4">
        <v>0.75011282000000001</v>
      </c>
      <c r="W32" s="4">
        <v>0.79246667000000004</v>
      </c>
      <c r="X32" s="4">
        <v>0.75391282000000004</v>
      </c>
      <c r="Y32" s="4">
        <v>0.78272821000000004</v>
      </c>
      <c r="Z32" s="4">
        <v>0.81579486999999995</v>
      </c>
      <c r="AA32" s="4">
        <v>0.80211281999999995</v>
      </c>
      <c r="AB32" s="4">
        <v>0.79598205</v>
      </c>
      <c r="AC32" s="4">
        <v>0.78294615000000001</v>
      </c>
      <c r="AD32" s="4">
        <v>0.79231282000000003</v>
      </c>
      <c r="AE32" s="4">
        <v>0.76074103000000004</v>
      </c>
      <c r="AF32" s="4">
        <v>0.75951281999999998</v>
      </c>
      <c r="AG32" s="4">
        <v>0.78429230999999999</v>
      </c>
      <c r="AH32" s="4">
        <v>0.85147949000000001</v>
      </c>
      <c r="AI32" s="4">
        <v>1.04641026</v>
      </c>
      <c r="AJ32" s="4">
        <v>0.93355896999999999</v>
      </c>
      <c r="AK32" s="4">
        <v>0.97932821000000003</v>
      </c>
      <c r="AL32" s="4">
        <v>1.1317307700000001</v>
      </c>
      <c r="AM32" s="4">
        <v>1.22016667</v>
      </c>
      <c r="AN32" s="4">
        <v>1.2773717899999999</v>
      </c>
      <c r="AO32" s="4">
        <v>1.1366256400000001</v>
      </c>
      <c r="AP32" s="4">
        <v>1.16591026</v>
      </c>
      <c r="AQ32" s="4">
        <v>1.3059153800000001</v>
      </c>
      <c r="AR32" s="4">
        <v>1.2928999999999999</v>
      </c>
      <c r="AS32" s="4">
        <v>1.3614897399999999</v>
      </c>
      <c r="AT32" s="4">
        <v>1.32105641</v>
      </c>
      <c r="AU32" s="4">
        <v>1.3989076899999999</v>
      </c>
      <c r="AV32" s="4">
        <v>1.39877436</v>
      </c>
      <c r="AW32" s="4">
        <v>1.3987487199999999</v>
      </c>
      <c r="AX32" s="4">
        <v>1.4531230799999999</v>
      </c>
      <c r="AY32" s="4">
        <v>1.38114103</v>
      </c>
      <c r="AZ32" s="4">
        <v>1.28110513</v>
      </c>
      <c r="BA32" s="4">
        <v>1.3130589699999999</v>
      </c>
      <c r="BB32" s="4">
        <v>1.4727717899999999</v>
      </c>
      <c r="BC32" s="4">
        <v>1.2853282100000001</v>
      </c>
      <c r="BD32" s="4">
        <v>1.2852871800000001</v>
      </c>
      <c r="BE32" s="4">
        <v>1.1787128200000001</v>
      </c>
      <c r="BF32" s="4">
        <v>1.17962564</v>
      </c>
      <c r="BG32" s="4">
        <v>1.10692564</v>
      </c>
      <c r="BH32" s="4">
        <v>1.20557436</v>
      </c>
      <c r="BI32" s="4">
        <v>1.1558897400000001</v>
      </c>
      <c r="BJ32" s="4">
        <v>1.16849231</v>
      </c>
      <c r="BK32" s="4">
        <v>1.0711025599999999</v>
      </c>
      <c r="BL32" s="4">
        <v>1.07663077</v>
      </c>
      <c r="BM32" s="4">
        <v>1.0381923099999999</v>
      </c>
      <c r="BN32" s="4">
        <v>1.03712308</v>
      </c>
      <c r="BO32" s="4">
        <v>1.0061615399999999</v>
      </c>
      <c r="BP32" s="4">
        <v>0.98365128000000002</v>
      </c>
      <c r="BQ32" s="4">
        <v>1.0114256399999999</v>
      </c>
      <c r="BR32" s="4">
        <v>0.92206666999999998</v>
      </c>
      <c r="BS32" s="4">
        <v>0.84602820999999995</v>
      </c>
      <c r="BT32" s="4">
        <v>0.96475385000000002</v>
      </c>
      <c r="BU32" s="4">
        <v>0.98356153999999996</v>
      </c>
      <c r="BV32" s="4">
        <v>0.96038718000000001</v>
      </c>
      <c r="BW32" s="4">
        <v>1.0877538499999999</v>
      </c>
      <c r="BX32" s="4">
        <v>0.93713846000000001</v>
      </c>
      <c r="BY32" s="4">
        <v>1.10136667</v>
      </c>
      <c r="BZ32" s="4">
        <v>1.2577794899999999</v>
      </c>
      <c r="CA32" s="4">
        <v>1.1413897399999999</v>
      </c>
      <c r="CB32" s="4">
        <v>1.21510513</v>
      </c>
      <c r="CC32" s="4">
        <v>1.2411000000000001</v>
      </c>
      <c r="CD32" s="4">
        <v>1.4366153800000001</v>
      </c>
      <c r="CE32" s="4">
        <v>1.2955794899999999</v>
      </c>
      <c r="CF32" s="4">
        <v>1.3001794900000001</v>
      </c>
      <c r="CG32" s="4">
        <v>1.3603153800000001</v>
      </c>
      <c r="CH32" s="4">
        <v>1.1491666700000001</v>
      </c>
      <c r="CI32" s="4">
        <v>1.1463410300000001</v>
      </c>
      <c r="CJ32" s="4">
        <v>1.06785128</v>
      </c>
      <c r="CK32" s="4">
        <v>1.02349231</v>
      </c>
      <c r="CL32" s="4">
        <v>0.98343590000000003</v>
      </c>
      <c r="CM32" s="4">
        <v>0.99816154000000001</v>
      </c>
      <c r="CN32" s="4">
        <v>0.93820000000000003</v>
      </c>
      <c r="CO32" s="4">
        <v>0.93000769000000005</v>
      </c>
      <c r="CP32" s="4">
        <v>0.90580769000000005</v>
      </c>
      <c r="CQ32" s="4">
        <v>0.98297436000000005</v>
      </c>
      <c r="CR32" s="4">
        <v>1.0269717899999999</v>
      </c>
      <c r="CS32" s="4">
        <v>1.16328974</v>
      </c>
      <c r="CT32" s="4">
        <v>1.0222640999999999</v>
      </c>
      <c r="CU32" s="4">
        <v>0.99469487000000001</v>
      </c>
      <c r="CV32" s="4">
        <v>0.91030255999999998</v>
      </c>
      <c r="CZ32" s="40">
        <f>CZ31/SUM($CZ31:$DB31)</f>
        <v>0.12610716695385568</v>
      </c>
      <c r="DA32" s="40">
        <f>DA31/SUM($CZ31:$DB31)</f>
        <v>8.7839839213713841E-2</v>
      </c>
      <c r="DB32" s="40">
        <f>DB31/SUM($CZ31:$DB31)</f>
        <v>0.78605299383243055</v>
      </c>
      <c r="DE32" s="37" t="str">
        <f t="shared" si="1"/>
        <v>Comercial</v>
      </c>
      <c r="DF32" s="37" t="str">
        <f t="shared" si="2"/>
        <v>2</v>
      </c>
      <c r="DG32" s="37" t="str">
        <f t="shared" si="3"/>
        <v>Sabado</v>
      </c>
      <c r="DH32" s="41">
        <v>1.3916275333333299</v>
      </c>
      <c r="DI32" s="41">
        <v>1.2204400533333299</v>
      </c>
      <c r="DJ32" s="41">
        <v>1.12713290666667</v>
      </c>
      <c r="DK32" s="41">
        <v>1.1273263866666701</v>
      </c>
      <c r="DL32" s="41">
        <v>1.10685229333333</v>
      </c>
      <c r="DM32" s="41">
        <v>1.1056637733333301</v>
      </c>
      <c r="DN32" s="41">
        <v>1.06650257333333</v>
      </c>
      <c r="DO32" s="41">
        <v>1.0393836133333301</v>
      </c>
      <c r="DP32" s="41">
        <v>1.2459750898666699</v>
      </c>
      <c r="DQ32" s="41">
        <v>1.80334803253333</v>
      </c>
      <c r="DR32" s="41">
        <v>2.0311868157333302</v>
      </c>
      <c r="DS32" s="41">
        <v>2.1032301090666699</v>
      </c>
      <c r="DT32" s="41">
        <v>1.9754763559999999</v>
      </c>
      <c r="DU32" s="41">
        <v>2.0501920093333301</v>
      </c>
      <c r="DV32" s="41">
        <v>2.02495710266667</v>
      </c>
      <c r="DW32" s="41">
        <v>2.1052327426666699</v>
      </c>
      <c r="DX32" s="41">
        <v>1.98306392293333</v>
      </c>
      <c r="DY32" s="41">
        <v>2.0878596632000002</v>
      </c>
      <c r="DZ32" s="41">
        <v>2.23662382666667</v>
      </c>
      <c r="EA32" s="41">
        <v>2.1738308000000002</v>
      </c>
      <c r="EB32" s="41">
        <v>2.1874926266666699</v>
      </c>
      <c r="EC32" s="41">
        <v>1.8401029333333301</v>
      </c>
      <c r="ED32" s="41">
        <v>1.73970724</v>
      </c>
      <c r="EE32" s="41">
        <v>1.5797875165333299</v>
      </c>
      <c r="EH32" s="25">
        <v>3.3874102549999998</v>
      </c>
      <c r="EI32" s="25">
        <v>3.2028397399999999</v>
      </c>
      <c r="EJ32" s="25">
        <v>3.1229217999999999</v>
      </c>
      <c r="EK32" s="25">
        <v>3.159956405</v>
      </c>
      <c r="EL32" s="25">
        <v>3.1786218000000002</v>
      </c>
      <c r="EM32" s="25">
        <v>3.0458807700000001</v>
      </c>
      <c r="EN32" s="25">
        <v>2.9691461549999998</v>
      </c>
      <c r="EO32" s="25">
        <v>3.2388384600000002</v>
      </c>
      <c r="EP32" s="25">
        <v>3.8976256500000002</v>
      </c>
      <c r="EQ32" s="25">
        <v>4.1271576899999998</v>
      </c>
      <c r="ER32" s="25">
        <v>4.647412815</v>
      </c>
      <c r="ES32" s="25">
        <v>4.6748089799999999</v>
      </c>
      <c r="ET32" s="25">
        <v>4.5962807649999995</v>
      </c>
      <c r="EU32" s="25">
        <v>4.09857564</v>
      </c>
      <c r="EV32" s="25">
        <v>3.8022987100000001</v>
      </c>
      <c r="EW32" s="25">
        <v>3.49295</v>
      </c>
      <c r="EX32" s="25">
        <v>3.3663525700000001</v>
      </c>
      <c r="EY32" s="25">
        <v>3.4841512799999999</v>
      </c>
      <c r="EZ32" s="25">
        <v>4.2810320550000007</v>
      </c>
      <c r="FA32" s="25">
        <v>4.5748256400000002</v>
      </c>
      <c r="FB32" s="25">
        <v>4.7039307699999995</v>
      </c>
      <c r="FC32" s="25">
        <v>4.0963397449999999</v>
      </c>
      <c r="FD32" s="25">
        <v>4.0693448700000001</v>
      </c>
      <c r="FE32" s="25">
        <v>3.9011384499999999</v>
      </c>
    </row>
    <row r="33" spans="2:161" x14ac:dyDescent="0.25">
      <c r="B33" s="5" t="s">
        <v>112</v>
      </c>
      <c r="C33" s="5" t="s">
        <v>108</v>
      </c>
      <c r="D33" s="5" t="s">
        <v>102</v>
      </c>
      <c r="E33" s="5">
        <v>0.89129744</v>
      </c>
      <c r="F33" s="5">
        <v>0.89266667</v>
      </c>
      <c r="G33" s="5">
        <v>0.79667178999999999</v>
      </c>
      <c r="H33" s="5">
        <v>0.78992050999999996</v>
      </c>
      <c r="I33" s="5">
        <v>0.84587948999999996</v>
      </c>
      <c r="J33" s="5">
        <v>0.80920769000000004</v>
      </c>
      <c r="K33" s="5">
        <v>0.78619486999999999</v>
      </c>
      <c r="L33" s="5">
        <v>0.79276667000000001</v>
      </c>
      <c r="M33" s="5">
        <v>0.74516667000000003</v>
      </c>
      <c r="N33" s="5">
        <v>0.77680512999999995</v>
      </c>
      <c r="O33" s="5">
        <v>0.79201025999999997</v>
      </c>
      <c r="P33" s="5">
        <v>0.76000769000000001</v>
      </c>
      <c r="Q33" s="5">
        <v>0.73346409999999995</v>
      </c>
      <c r="R33" s="5">
        <v>0.77608973999999997</v>
      </c>
      <c r="S33" s="5">
        <v>0.79566409999999999</v>
      </c>
      <c r="T33" s="5">
        <v>0.80087949000000003</v>
      </c>
      <c r="U33" s="5">
        <v>0.81138462</v>
      </c>
      <c r="V33" s="5">
        <v>0.83479744</v>
      </c>
      <c r="W33" s="5">
        <v>0.88256922999999998</v>
      </c>
      <c r="X33" s="5">
        <v>0.79831026000000005</v>
      </c>
      <c r="Y33" s="5">
        <v>0.74925127999999996</v>
      </c>
      <c r="Z33" s="5">
        <v>0.71066410000000002</v>
      </c>
      <c r="AA33" s="5">
        <v>0.71102821000000005</v>
      </c>
      <c r="AB33" s="5">
        <v>0.72419999999999995</v>
      </c>
      <c r="AC33" s="5">
        <v>0.76875640999999995</v>
      </c>
      <c r="AD33" s="5">
        <v>0.70707436000000001</v>
      </c>
      <c r="AE33" s="5">
        <v>0.68874102999999998</v>
      </c>
      <c r="AF33" s="5">
        <v>0.67820769000000003</v>
      </c>
      <c r="AG33" s="5">
        <v>0.67377178999999998</v>
      </c>
      <c r="AH33" s="5">
        <v>0.70500512999999998</v>
      </c>
      <c r="AI33" s="5">
        <v>0.72126922999999998</v>
      </c>
      <c r="AJ33" s="5">
        <v>0.76188973999999998</v>
      </c>
      <c r="AK33" s="5">
        <v>0.67782821000000004</v>
      </c>
      <c r="AL33" s="5">
        <v>0.87643077000000003</v>
      </c>
      <c r="AM33" s="5">
        <v>0.84865385000000004</v>
      </c>
      <c r="AN33" s="5">
        <v>0.78374102999999995</v>
      </c>
      <c r="AO33" s="5">
        <v>0.84477692000000004</v>
      </c>
      <c r="AP33" s="5">
        <v>0.83441282000000006</v>
      </c>
      <c r="AQ33" s="5">
        <v>0.84997692000000002</v>
      </c>
      <c r="AR33" s="5">
        <v>0.82379743999999999</v>
      </c>
      <c r="AS33" s="5">
        <v>0.92395897000000005</v>
      </c>
      <c r="AT33" s="5">
        <v>0.97549487000000001</v>
      </c>
      <c r="AU33" s="5">
        <v>1.0028307700000001</v>
      </c>
      <c r="AV33" s="5">
        <v>0.91231282000000002</v>
      </c>
      <c r="AW33" s="5">
        <v>0.90761795000000001</v>
      </c>
      <c r="AX33" s="5">
        <v>0.93236923000000005</v>
      </c>
      <c r="AY33" s="5">
        <v>0.98388204999999995</v>
      </c>
      <c r="AZ33" s="5">
        <v>1.01163077</v>
      </c>
      <c r="BA33" s="5">
        <v>0.99255897000000004</v>
      </c>
      <c r="BB33" s="5">
        <v>0.93111025999999997</v>
      </c>
      <c r="BC33" s="5">
        <v>0.91997435999999999</v>
      </c>
      <c r="BD33" s="5">
        <v>0.99247178999999996</v>
      </c>
      <c r="BE33" s="5">
        <v>0.88034615000000005</v>
      </c>
      <c r="BF33" s="5">
        <v>0.87984614999999999</v>
      </c>
      <c r="BG33" s="5">
        <v>0.85729230999999995</v>
      </c>
      <c r="BH33" s="5">
        <v>0.90882821000000003</v>
      </c>
      <c r="BI33" s="5">
        <v>0.83697692000000001</v>
      </c>
      <c r="BJ33" s="5">
        <v>0.76770256000000003</v>
      </c>
      <c r="BK33" s="5">
        <v>0.79505897000000003</v>
      </c>
      <c r="BL33" s="5">
        <v>0.73274359</v>
      </c>
      <c r="BM33" s="5">
        <v>0.69104871999999995</v>
      </c>
      <c r="BN33" s="5">
        <v>0.73595896999999999</v>
      </c>
      <c r="BO33" s="5">
        <v>0.75228974000000004</v>
      </c>
      <c r="BP33" s="5">
        <v>0.74147436</v>
      </c>
      <c r="BQ33" s="5">
        <v>0.75719230999999998</v>
      </c>
      <c r="BR33" s="5">
        <v>0.78045640999999999</v>
      </c>
      <c r="BS33" s="5">
        <v>0.73904358999999997</v>
      </c>
      <c r="BT33" s="5">
        <v>0.71173845999999996</v>
      </c>
      <c r="BU33" s="5">
        <v>0.77651537999999998</v>
      </c>
      <c r="BV33" s="5">
        <v>0.76099744000000002</v>
      </c>
      <c r="BW33" s="5">
        <v>0.72697179000000001</v>
      </c>
      <c r="BX33" s="5">
        <v>0.73497692000000003</v>
      </c>
      <c r="BY33" s="5">
        <v>0.88454871999999996</v>
      </c>
      <c r="BZ33" s="5">
        <v>0.84569231</v>
      </c>
      <c r="CA33" s="5">
        <v>1.0842794899999999</v>
      </c>
      <c r="CB33" s="5">
        <v>1.03190256</v>
      </c>
      <c r="CC33" s="5">
        <v>0.98247178999999996</v>
      </c>
      <c r="CD33" s="5">
        <v>1.05560513</v>
      </c>
      <c r="CE33" s="5">
        <v>0.88444871999999997</v>
      </c>
      <c r="CF33" s="5">
        <v>0.95365127999999999</v>
      </c>
      <c r="CG33" s="5">
        <v>1.1948846200000001</v>
      </c>
      <c r="CH33" s="5">
        <v>1.19922051</v>
      </c>
      <c r="CI33" s="5">
        <v>1.0952025599999999</v>
      </c>
      <c r="CJ33" s="5">
        <v>1.1948794899999999</v>
      </c>
      <c r="CK33" s="5">
        <v>1.0680641</v>
      </c>
      <c r="CL33" s="5">
        <v>1.11632051</v>
      </c>
      <c r="CM33" s="5">
        <v>1.0208564099999999</v>
      </c>
      <c r="CN33" s="5">
        <v>1.0441487199999999</v>
      </c>
      <c r="CO33" s="5">
        <v>1.0617230799999999</v>
      </c>
      <c r="CP33" s="5">
        <v>1.12396154</v>
      </c>
      <c r="CQ33" s="5">
        <v>1.0390564099999999</v>
      </c>
      <c r="CR33" s="5">
        <v>1.06818718</v>
      </c>
      <c r="CS33" s="5">
        <v>0.96730769000000005</v>
      </c>
      <c r="CT33" s="5">
        <v>0.96037435999999998</v>
      </c>
      <c r="CU33" s="5">
        <v>0.90857178999999999</v>
      </c>
      <c r="CV33" s="5">
        <v>0.87547178999999997</v>
      </c>
      <c r="CZ33" s="37">
        <v>0.11248264811182468</v>
      </c>
      <c r="DA33" s="37">
        <v>7.883190600555133E-2</v>
      </c>
      <c r="DB33" s="37">
        <v>0.80868544588262403</v>
      </c>
      <c r="DE33" s="37" t="str">
        <f t="shared" si="1"/>
        <v>Comercial</v>
      </c>
      <c r="DF33" s="37" t="str">
        <f t="shared" si="2"/>
        <v>2</v>
      </c>
      <c r="DG33" s="37" t="str">
        <f t="shared" si="3"/>
        <v>Domingo</v>
      </c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H33" t="s">
        <v>156</v>
      </c>
      <c r="EI33" t="s">
        <v>156</v>
      </c>
      <c r="EJ33" t="s">
        <v>156</v>
      </c>
      <c r="EK33" t="s">
        <v>156</v>
      </c>
      <c r="EL33" t="s">
        <v>156</v>
      </c>
      <c r="EM33" t="s">
        <v>156</v>
      </c>
      <c r="EN33" t="s">
        <v>156</v>
      </c>
      <c r="EO33" t="s">
        <v>156</v>
      </c>
      <c r="EP33" t="s">
        <v>156</v>
      </c>
      <c r="EQ33" t="s">
        <v>156</v>
      </c>
      <c r="ER33" t="s">
        <v>156</v>
      </c>
      <c r="ES33" t="s">
        <v>156</v>
      </c>
      <c r="ET33" t="s">
        <v>156</v>
      </c>
      <c r="EU33" t="s">
        <v>156</v>
      </c>
      <c r="EV33" t="s">
        <v>156</v>
      </c>
      <c r="EW33" t="s">
        <v>156</v>
      </c>
      <c r="EX33" t="s">
        <v>156</v>
      </c>
      <c r="EY33" t="s">
        <v>156</v>
      </c>
      <c r="EZ33" t="s">
        <v>156</v>
      </c>
      <c r="FA33" t="s">
        <v>156</v>
      </c>
      <c r="FB33" t="s">
        <v>156</v>
      </c>
      <c r="FC33" t="s">
        <v>156</v>
      </c>
      <c r="FD33" t="s">
        <v>156</v>
      </c>
      <c r="FE33" t="s">
        <v>156</v>
      </c>
    </row>
    <row r="34" spans="2:161" x14ac:dyDescent="0.25">
      <c r="B34" s="3" t="s">
        <v>113</v>
      </c>
      <c r="C34" s="3" t="s">
        <v>109</v>
      </c>
      <c r="D34" s="3" t="s">
        <v>100</v>
      </c>
      <c r="E34" s="3">
        <v>2.7560090900000001</v>
      </c>
      <c r="F34" s="3">
        <v>2.75203636</v>
      </c>
      <c r="G34" s="3">
        <v>2.6671</v>
      </c>
      <c r="H34" s="3">
        <v>2.5913363600000001</v>
      </c>
      <c r="I34" s="3">
        <v>2.7022606100000002</v>
      </c>
      <c r="J34" s="3">
        <v>2.5880454500000001</v>
      </c>
      <c r="K34" s="3">
        <v>2.57803636</v>
      </c>
      <c r="L34" s="3">
        <v>2.5348515200000001</v>
      </c>
      <c r="M34" s="3">
        <v>2.50763939</v>
      </c>
      <c r="N34" s="3">
        <v>2.54159091</v>
      </c>
      <c r="O34" s="3">
        <v>2.4883999999999999</v>
      </c>
      <c r="P34" s="3">
        <v>2.5983545499999998</v>
      </c>
      <c r="Q34" s="3">
        <v>2.44956364</v>
      </c>
      <c r="R34" s="3">
        <v>2.2771636399999999</v>
      </c>
      <c r="S34" s="3">
        <v>2.23953333</v>
      </c>
      <c r="T34" s="3">
        <v>2.3435606099999999</v>
      </c>
      <c r="U34" s="3">
        <v>2.3743212100000002</v>
      </c>
      <c r="V34" s="3">
        <v>2.3275939399999999</v>
      </c>
      <c r="W34" s="3">
        <v>2.2604363599999999</v>
      </c>
      <c r="X34" s="3">
        <v>2.3462666699999999</v>
      </c>
      <c r="Y34" s="3">
        <v>2.46682121</v>
      </c>
      <c r="Z34" s="3">
        <v>2.4633666700000001</v>
      </c>
      <c r="AA34" s="3">
        <v>2.4458242399999999</v>
      </c>
      <c r="AB34" s="3">
        <v>2.54748485</v>
      </c>
      <c r="AC34" s="3">
        <v>2.69119091</v>
      </c>
      <c r="AD34" s="3">
        <v>2.9097545500000002</v>
      </c>
      <c r="AE34" s="3">
        <v>3.1472212100000001</v>
      </c>
      <c r="AF34" s="3">
        <v>3.1990181799999999</v>
      </c>
      <c r="AG34" s="3">
        <v>3.1909181800000002</v>
      </c>
      <c r="AH34" s="3">
        <v>3.5605151500000001</v>
      </c>
      <c r="AI34" s="3">
        <v>3.8366181799999999</v>
      </c>
      <c r="AJ34" s="3">
        <v>4.2807090900000002</v>
      </c>
      <c r="AK34" s="3">
        <v>5.0712545499999999</v>
      </c>
      <c r="AL34" s="3">
        <v>5.13842424</v>
      </c>
      <c r="AM34" s="3">
        <v>5.5453181799999998</v>
      </c>
      <c r="AN34" s="3">
        <v>5.5304575800000002</v>
      </c>
      <c r="AO34" s="3">
        <v>5.5775424200000003</v>
      </c>
      <c r="AP34" s="3">
        <v>5.6864636400000004</v>
      </c>
      <c r="AQ34" s="3">
        <v>5.7849575800000004</v>
      </c>
      <c r="AR34" s="3">
        <v>5.7401212099999999</v>
      </c>
      <c r="AS34" s="3">
        <v>5.7428030300000001</v>
      </c>
      <c r="AT34" s="3">
        <v>5.7699242399999999</v>
      </c>
      <c r="AU34" s="3">
        <v>5.7052121199999997</v>
      </c>
      <c r="AV34" s="3">
        <v>5.8846666699999997</v>
      </c>
      <c r="AW34" s="3">
        <v>5.9990666700000004</v>
      </c>
      <c r="AX34" s="3">
        <v>6.0484757599999996</v>
      </c>
      <c r="AY34" s="3">
        <v>6.28015758</v>
      </c>
      <c r="AZ34" s="3">
        <v>5.9685242399999998</v>
      </c>
      <c r="BA34" s="3">
        <v>5.8100545500000003</v>
      </c>
      <c r="BB34" s="3">
        <v>5.8364666700000001</v>
      </c>
      <c r="BC34" s="3">
        <v>5.8568636400000003</v>
      </c>
      <c r="BD34" s="3">
        <v>6.0600181800000001</v>
      </c>
      <c r="BE34" s="3">
        <v>6.1664969699999999</v>
      </c>
      <c r="BF34" s="3">
        <v>6.41821515</v>
      </c>
      <c r="BG34" s="3">
        <v>6.96743939</v>
      </c>
      <c r="BH34" s="3">
        <v>7.0565424200000004</v>
      </c>
      <c r="BI34" s="3">
        <v>6.99836364</v>
      </c>
      <c r="BJ34" s="3">
        <v>6.8259757600000004</v>
      </c>
      <c r="BK34" s="3">
        <v>6.6498878799999996</v>
      </c>
      <c r="BL34" s="3">
        <v>6.7782060599999996</v>
      </c>
      <c r="BM34" s="3">
        <v>6.61378485</v>
      </c>
      <c r="BN34" s="3">
        <v>6.5640242400000002</v>
      </c>
      <c r="BO34" s="3">
        <v>6.9248515199999998</v>
      </c>
      <c r="BP34" s="3">
        <v>7.1201696999999999</v>
      </c>
      <c r="BQ34" s="3">
        <v>7.1609515200000002</v>
      </c>
      <c r="BR34" s="3">
        <v>6.9356181799999996</v>
      </c>
      <c r="BS34" s="3">
        <v>6.8399575800000001</v>
      </c>
      <c r="BT34" s="3">
        <v>6.3431848500000001</v>
      </c>
      <c r="BU34" s="3">
        <v>6.2880333300000002</v>
      </c>
      <c r="BV34" s="3">
        <v>5.9735424200000002</v>
      </c>
      <c r="BW34" s="3">
        <v>5.3808121199999999</v>
      </c>
      <c r="BX34" s="3">
        <v>5.1458697000000004</v>
      </c>
      <c r="BY34" s="3">
        <v>5.0942636400000003</v>
      </c>
      <c r="BZ34" s="3">
        <v>5.2616666700000003</v>
      </c>
      <c r="CA34" s="3">
        <v>4.9677303000000004</v>
      </c>
      <c r="CB34" s="3">
        <v>4.9603848499999996</v>
      </c>
      <c r="CC34" s="3">
        <v>4.8505666700000001</v>
      </c>
      <c r="CD34" s="3">
        <v>4.8147454500000002</v>
      </c>
      <c r="CE34" s="3">
        <v>4.6395363600000001</v>
      </c>
      <c r="CF34" s="3">
        <v>4.4899121199999996</v>
      </c>
      <c r="CG34" s="3">
        <v>4.4248909100000002</v>
      </c>
      <c r="CH34" s="3">
        <v>4.0358999999999998</v>
      </c>
      <c r="CI34" s="3">
        <v>4.2703696999999998</v>
      </c>
      <c r="CJ34" s="3">
        <v>4.3430272700000003</v>
      </c>
      <c r="CK34" s="3">
        <v>3.8458818199999998</v>
      </c>
      <c r="CL34" s="3">
        <v>3.9896121199999999</v>
      </c>
      <c r="CM34" s="3">
        <v>3.6647212100000002</v>
      </c>
      <c r="CN34" s="3">
        <v>3.5979181800000002</v>
      </c>
      <c r="CO34" s="3">
        <v>3.4486303</v>
      </c>
      <c r="CP34" s="3">
        <v>3.3652363599999999</v>
      </c>
      <c r="CQ34" s="3">
        <v>3.3494000000000002</v>
      </c>
      <c r="CR34" s="3">
        <v>3.1048878800000002</v>
      </c>
      <c r="CS34" s="3">
        <v>3.2994060599999999</v>
      </c>
      <c r="CT34" s="3">
        <v>3.1934939400000002</v>
      </c>
      <c r="CU34" s="3">
        <v>3.1058030300000001</v>
      </c>
      <c r="CV34" s="3">
        <v>3.2275787899999999</v>
      </c>
      <c r="CZ34" s="37">
        <f>(((DX34/2)+DY34+DZ34+(EA34/2))*5)</f>
        <v>105.24665911111109</v>
      </c>
      <c r="DA34" s="37">
        <f>((DW34/2)+(DX34/2)+(EA34/2)+(EB34/2))*5</f>
        <v>66.127435222222175</v>
      </c>
      <c r="DB34" s="37">
        <f>((SUM(DH34:DV34)+(DW34/2)+(EB34/2)+SUM(EC34:EE34))*5)+SUM(DH35:EE35)</f>
        <v>573.77149631111115</v>
      </c>
      <c r="DE34" s="37" t="str">
        <f t="shared" si="1"/>
        <v>COMERCIAL</v>
      </c>
      <c r="DF34" s="37" t="str">
        <f t="shared" si="2"/>
        <v>3</v>
      </c>
      <c r="DG34" s="37" t="str">
        <f t="shared" si="3"/>
        <v>Habil</v>
      </c>
      <c r="DH34" s="41">
        <v>2.3913442444444399</v>
      </c>
      <c r="DI34" s="41">
        <v>2.3267207999999999</v>
      </c>
      <c r="DJ34" s="41">
        <v>2.2751063777777798</v>
      </c>
      <c r="DK34" s="41">
        <v>2.3551939777777799</v>
      </c>
      <c r="DL34" s="41">
        <v>2.4456305555555602</v>
      </c>
      <c r="DM34" s="41">
        <v>2.4655836444444401</v>
      </c>
      <c r="DN34" s="41">
        <v>3.3633815555555602</v>
      </c>
      <c r="DO34" s="41">
        <v>4.4322511999999996</v>
      </c>
      <c r="DP34" s="41">
        <v>6.1218309777777797</v>
      </c>
      <c r="DQ34" s="41">
        <v>7.7193328000000001</v>
      </c>
      <c r="DR34" s="41">
        <v>8.87584422222222</v>
      </c>
      <c r="DS34" s="41">
        <v>9.01702775555556</v>
      </c>
      <c r="DT34" s="41">
        <v>8.6482249111111091</v>
      </c>
      <c r="DU34" s="41">
        <v>8.8410242888888906</v>
      </c>
      <c r="DV34" s="41">
        <v>8.9222193333333308</v>
      </c>
      <c r="DW34" s="41">
        <v>8.5695072444444396</v>
      </c>
      <c r="DX34" s="41">
        <v>8.6505323555555496</v>
      </c>
      <c r="DY34" s="41">
        <v>7.7812162666666698</v>
      </c>
      <c r="DZ34" s="41">
        <v>6.4354478000000004</v>
      </c>
      <c r="EA34" s="41">
        <v>5.0148031555555503</v>
      </c>
      <c r="EB34" s="41">
        <v>4.2161313333333297</v>
      </c>
      <c r="EC34" s="41">
        <v>3.7894365111111101</v>
      </c>
      <c r="ED34" s="41">
        <v>3.3733968888888901</v>
      </c>
      <c r="EE34" s="41">
        <v>2.8190543777777801</v>
      </c>
      <c r="EH34" t="s">
        <v>156</v>
      </c>
      <c r="EI34" t="s">
        <v>156</v>
      </c>
      <c r="EJ34" t="s">
        <v>156</v>
      </c>
      <c r="EK34" t="s">
        <v>156</v>
      </c>
      <c r="EL34" t="s">
        <v>156</v>
      </c>
      <c r="EM34" t="s">
        <v>156</v>
      </c>
      <c r="EN34" t="s">
        <v>156</v>
      </c>
      <c r="EO34" t="s">
        <v>156</v>
      </c>
      <c r="EP34" t="s">
        <v>156</v>
      </c>
      <c r="EQ34" t="s">
        <v>156</v>
      </c>
      <c r="ER34" t="s">
        <v>156</v>
      </c>
      <c r="ES34" t="s">
        <v>156</v>
      </c>
      <c r="ET34" t="s">
        <v>156</v>
      </c>
      <c r="EU34" t="s">
        <v>156</v>
      </c>
      <c r="EV34" t="s">
        <v>156</v>
      </c>
      <c r="EW34" t="s">
        <v>156</v>
      </c>
      <c r="EX34" t="s">
        <v>156</v>
      </c>
      <c r="EY34" t="s">
        <v>156</v>
      </c>
      <c r="EZ34" t="s">
        <v>156</v>
      </c>
      <c r="FA34" t="s">
        <v>156</v>
      </c>
      <c r="FB34" t="s">
        <v>156</v>
      </c>
      <c r="FC34" t="s">
        <v>156</v>
      </c>
      <c r="FD34" t="s">
        <v>156</v>
      </c>
      <c r="FE34" t="s">
        <v>156</v>
      </c>
    </row>
    <row r="35" spans="2:161" x14ac:dyDescent="0.25">
      <c r="B35" s="4" t="s">
        <v>113</v>
      </c>
      <c r="C35" s="4" t="s">
        <v>109</v>
      </c>
      <c r="D35" s="4" t="s">
        <v>101</v>
      </c>
      <c r="E35" s="4">
        <v>3.4493606099999998</v>
      </c>
      <c r="F35" s="4">
        <v>3.1438606099999999</v>
      </c>
      <c r="G35" s="4">
        <v>3.03999394</v>
      </c>
      <c r="H35" s="4">
        <v>2.80301818</v>
      </c>
      <c r="I35" s="4">
        <v>2.8605121200000001</v>
      </c>
      <c r="J35" s="4">
        <v>2.8214000000000001</v>
      </c>
      <c r="K35" s="4">
        <v>2.89668182</v>
      </c>
      <c r="L35" s="4">
        <v>2.7901090900000001</v>
      </c>
      <c r="M35" s="4">
        <v>2.8338121200000002</v>
      </c>
      <c r="N35" s="4">
        <v>2.90936364</v>
      </c>
      <c r="O35" s="4">
        <v>3.0328303000000001</v>
      </c>
      <c r="P35" s="4">
        <v>3.0724939400000002</v>
      </c>
      <c r="Q35" s="4">
        <v>2.6879909099999999</v>
      </c>
      <c r="R35" s="4">
        <v>2.6141969700000001</v>
      </c>
      <c r="S35" s="4">
        <v>2.5715787899999998</v>
      </c>
      <c r="T35" s="4">
        <v>2.7214060600000001</v>
      </c>
      <c r="U35" s="4">
        <v>2.63767576</v>
      </c>
      <c r="V35" s="4">
        <v>2.4745303000000001</v>
      </c>
      <c r="W35" s="4">
        <v>2.5392545499999999</v>
      </c>
      <c r="X35" s="4">
        <v>2.58704848</v>
      </c>
      <c r="Y35" s="4">
        <v>2.6684939399999998</v>
      </c>
      <c r="Z35" s="4">
        <v>2.5237636399999999</v>
      </c>
      <c r="AA35" s="4">
        <v>2.63228485</v>
      </c>
      <c r="AB35" s="4">
        <v>2.6665000000000001</v>
      </c>
      <c r="AC35" s="4">
        <v>2.4759151500000001</v>
      </c>
      <c r="AD35" s="4">
        <v>2.7522333300000001</v>
      </c>
      <c r="AE35" s="4">
        <v>3.0154818200000002</v>
      </c>
      <c r="AF35" s="4">
        <v>2.8687272699999999</v>
      </c>
      <c r="AG35" s="4">
        <v>2.9454060599999998</v>
      </c>
      <c r="AH35" s="4">
        <v>3.20549697</v>
      </c>
      <c r="AI35" s="4">
        <v>3.3810121199999998</v>
      </c>
      <c r="AJ35" s="4">
        <v>3.14489091</v>
      </c>
      <c r="AK35" s="4">
        <v>3.5937939399999999</v>
      </c>
      <c r="AL35" s="4">
        <v>3.6710272700000002</v>
      </c>
      <c r="AM35" s="4">
        <v>3.7869636400000002</v>
      </c>
      <c r="AN35" s="4">
        <v>3.84602121</v>
      </c>
      <c r="AO35" s="4">
        <v>3.8446393900000002</v>
      </c>
      <c r="AP35" s="4">
        <v>3.6443060599999999</v>
      </c>
      <c r="AQ35" s="4">
        <v>3.6065090899999999</v>
      </c>
      <c r="AR35" s="4">
        <v>3.6185121200000001</v>
      </c>
      <c r="AS35" s="4">
        <v>3.5210272699999998</v>
      </c>
      <c r="AT35" s="4">
        <v>3.74583939</v>
      </c>
      <c r="AU35" s="4">
        <v>3.7616878800000002</v>
      </c>
      <c r="AV35" s="4">
        <v>3.6792242399999999</v>
      </c>
      <c r="AW35" s="4">
        <v>3.9290575799999998</v>
      </c>
      <c r="AX35" s="4">
        <v>3.6564666699999999</v>
      </c>
      <c r="AY35" s="4">
        <v>3.5097727299999999</v>
      </c>
      <c r="AZ35" s="4">
        <v>3.5540515199999998</v>
      </c>
      <c r="BA35" s="4">
        <v>3.7207363600000001</v>
      </c>
      <c r="BB35" s="4">
        <v>3.70430606</v>
      </c>
      <c r="BC35" s="4">
        <v>3.6685363600000001</v>
      </c>
      <c r="BD35" s="4">
        <v>3.56311212</v>
      </c>
      <c r="BE35" s="4">
        <v>3.2081969699999999</v>
      </c>
      <c r="BF35" s="4">
        <v>3.2062030300000002</v>
      </c>
      <c r="BG35" s="4">
        <v>3.33818788</v>
      </c>
      <c r="BH35" s="4">
        <v>3.28757879</v>
      </c>
      <c r="BI35" s="4">
        <v>3.0803454499999998</v>
      </c>
      <c r="BJ35" s="4">
        <v>3.1374727299999998</v>
      </c>
      <c r="BK35" s="4">
        <v>3.0545697000000001</v>
      </c>
      <c r="BL35" s="4">
        <v>3.0412272699999998</v>
      </c>
      <c r="BM35" s="4">
        <v>3.3504060600000001</v>
      </c>
      <c r="BN35" s="4">
        <v>3.3793302999999999</v>
      </c>
      <c r="BO35" s="4">
        <v>3.4116848499999999</v>
      </c>
      <c r="BP35" s="4">
        <v>3.4531090899999999</v>
      </c>
      <c r="BQ35" s="4">
        <v>3.3244909100000002</v>
      </c>
      <c r="BR35" s="4">
        <v>3.4426393900000001</v>
      </c>
      <c r="BS35" s="4">
        <v>3.35284848</v>
      </c>
      <c r="BT35" s="4">
        <v>3.2958575799999998</v>
      </c>
      <c r="BU35" s="4">
        <v>3.48421212</v>
      </c>
      <c r="BV35" s="4">
        <v>3.6033939400000001</v>
      </c>
      <c r="BW35" s="4">
        <v>4.2144848499999998</v>
      </c>
      <c r="BX35" s="4">
        <v>4.1624545499999996</v>
      </c>
      <c r="BY35" s="4">
        <v>4.49261818</v>
      </c>
      <c r="BZ35" s="4">
        <v>4.18862121</v>
      </c>
      <c r="CA35" s="4">
        <v>4.1820151499999998</v>
      </c>
      <c r="CB35" s="4">
        <v>4.1471424199999998</v>
      </c>
      <c r="CC35" s="4">
        <v>4.2333969700000003</v>
      </c>
      <c r="CD35" s="4">
        <v>4.3332242399999998</v>
      </c>
      <c r="CE35" s="4">
        <v>4.3817939399999997</v>
      </c>
      <c r="CF35" s="4">
        <v>4.0471151499999998</v>
      </c>
      <c r="CG35" s="4">
        <v>4.0233636400000004</v>
      </c>
      <c r="CH35" s="4">
        <v>3.7564060600000002</v>
      </c>
      <c r="CI35" s="4">
        <v>3.94847576</v>
      </c>
      <c r="CJ35" s="4">
        <v>3.8867121199999999</v>
      </c>
      <c r="CK35" s="4">
        <v>3.6865757600000002</v>
      </c>
      <c r="CL35" s="4">
        <v>3.60382727</v>
      </c>
      <c r="CM35" s="4">
        <v>3.5833727299999998</v>
      </c>
      <c r="CN35" s="4">
        <v>3.5303878800000001</v>
      </c>
      <c r="CO35" s="4">
        <v>3.5481333300000002</v>
      </c>
      <c r="CP35" s="4">
        <v>3.5107303000000001</v>
      </c>
      <c r="CQ35" s="4">
        <v>3.5555393899999999</v>
      </c>
      <c r="CR35" s="4">
        <v>3.4379878800000001</v>
      </c>
      <c r="CS35" s="4">
        <v>3.6599727299999998</v>
      </c>
      <c r="CT35" s="4">
        <v>3.53446667</v>
      </c>
      <c r="CU35" s="4">
        <v>3.5650030300000002</v>
      </c>
      <c r="CV35" s="4">
        <v>3.3642454499999999</v>
      </c>
      <c r="CZ35" s="40">
        <f>CZ34/SUM($CZ34:$DB34)</f>
        <v>0.1412430811273912</v>
      </c>
      <c r="DA35" s="40">
        <f>DA34/SUM($CZ34:$DB34)</f>
        <v>8.8744315275396585E-2</v>
      </c>
      <c r="DB35" s="40">
        <f>DB34/SUM($CZ34:$DB34)</f>
        <v>0.77001260359721224</v>
      </c>
      <c r="DE35" s="37" t="str">
        <f t="shared" si="1"/>
        <v>COMERCIAL</v>
      </c>
      <c r="DF35" s="37" t="str">
        <f t="shared" si="2"/>
        <v>3</v>
      </c>
      <c r="DG35" s="37" t="str">
        <f t="shared" si="3"/>
        <v>Sabado</v>
      </c>
      <c r="DH35" s="41">
        <v>2.50712308888889</v>
      </c>
      <c r="DI35" s="41">
        <v>2.4840047333333302</v>
      </c>
      <c r="DJ35" s="41">
        <v>2.3697558444444402</v>
      </c>
      <c r="DK35" s="41">
        <v>2.3657429333333302</v>
      </c>
      <c r="DL35" s="41">
        <v>2.26707937777778</v>
      </c>
      <c r="DM35" s="41">
        <v>2.2235371777777799</v>
      </c>
      <c r="DN35" s="41">
        <v>2.3309166666666701</v>
      </c>
      <c r="DO35" s="41">
        <v>2.6236809111111099</v>
      </c>
      <c r="DP35" s="41">
        <v>4.1003314</v>
      </c>
      <c r="DQ35" s="41">
        <v>5.3807950666666704</v>
      </c>
      <c r="DR35" s="41">
        <v>5.8371321111111101</v>
      </c>
      <c r="DS35" s="41">
        <v>5.7017614444444504</v>
      </c>
      <c r="DT35" s="41">
        <v>5.1955178444444403</v>
      </c>
      <c r="DU35" s="41">
        <v>5.1379468666666703</v>
      </c>
      <c r="DV35" s="41">
        <v>5.0990782444444402</v>
      </c>
      <c r="DW35" s="41">
        <v>5.2227091333333302</v>
      </c>
      <c r="DX35" s="41">
        <v>4.9951687555555599</v>
      </c>
      <c r="DY35" s="41">
        <v>5.02196617777778</v>
      </c>
      <c r="DZ35" s="41">
        <v>4.5530575333333303</v>
      </c>
      <c r="EA35" s="41">
        <v>3.59933511111111</v>
      </c>
      <c r="EB35" s="41">
        <v>3.2208320000000001</v>
      </c>
      <c r="EC35" s="41">
        <v>3.1760925555555599</v>
      </c>
      <c r="ED35" s="41">
        <v>2.9201390888888898</v>
      </c>
      <c r="EE35" s="41">
        <v>2.5606736888888899</v>
      </c>
      <c r="EH35" s="25">
        <v>12.231593945</v>
      </c>
      <c r="EI35" s="25">
        <v>11.234654545</v>
      </c>
      <c r="EJ35" s="25">
        <v>11.318383335</v>
      </c>
      <c r="EK35" s="25">
        <v>10.164045455</v>
      </c>
      <c r="EL35" s="25">
        <v>9.9745833350000002</v>
      </c>
      <c r="EM35" s="25">
        <v>10.149012125</v>
      </c>
      <c r="EN35" s="25">
        <v>10.676896965000001</v>
      </c>
      <c r="EO35" s="25">
        <v>11.303510605</v>
      </c>
      <c r="EP35" s="25">
        <v>13.157101520000001</v>
      </c>
      <c r="EQ35" s="25">
        <v>13.031457570000001</v>
      </c>
      <c r="ER35" s="25">
        <v>13.514407569999999</v>
      </c>
      <c r="ES35" s="25">
        <v>13.569466675000001</v>
      </c>
      <c r="ET35" s="25">
        <v>13.265398480000002</v>
      </c>
      <c r="EU35" s="25">
        <v>12.86375606</v>
      </c>
      <c r="EV35" s="25">
        <v>12.09778788</v>
      </c>
      <c r="EW35" s="25">
        <v>13.069187875000001</v>
      </c>
      <c r="EX35" s="25">
        <v>13.32455757</v>
      </c>
      <c r="EY35" s="25">
        <v>14.877621215000001</v>
      </c>
      <c r="EZ35" s="25">
        <v>16.443836359999999</v>
      </c>
      <c r="FA35" s="25">
        <v>16.757057574999997</v>
      </c>
      <c r="FB35" s="25">
        <v>15.26202273</v>
      </c>
      <c r="FC35" s="25">
        <v>14.246757575</v>
      </c>
      <c r="FD35" s="25">
        <v>13.63310454</v>
      </c>
      <c r="FE35" s="25">
        <v>13.077610610000001</v>
      </c>
    </row>
    <row r="36" spans="2:161" x14ac:dyDescent="0.25">
      <c r="B36" s="5" t="s">
        <v>113</v>
      </c>
      <c r="C36" s="5" t="s">
        <v>109</v>
      </c>
      <c r="D36" s="5" t="s">
        <v>102</v>
      </c>
      <c r="E36" s="5">
        <v>3.1026787900000001</v>
      </c>
      <c r="F36" s="5">
        <v>3.1943060600000002</v>
      </c>
      <c r="G36" s="5">
        <v>2.9373666699999998</v>
      </c>
      <c r="H36" s="5">
        <v>2.79260303</v>
      </c>
      <c r="I36" s="5">
        <v>2.81656364</v>
      </c>
      <c r="J36" s="5">
        <v>2.6963666700000002</v>
      </c>
      <c r="K36" s="5">
        <v>2.7899333300000002</v>
      </c>
      <c r="L36" s="5">
        <v>2.7977424200000001</v>
      </c>
      <c r="M36" s="5">
        <v>2.6761424200000001</v>
      </c>
      <c r="N36" s="5">
        <v>2.84720606</v>
      </c>
      <c r="O36" s="5">
        <v>2.5118666699999999</v>
      </c>
      <c r="P36" s="5">
        <v>2.7530515200000001</v>
      </c>
      <c r="Q36" s="5">
        <v>2.6396909100000001</v>
      </c>
      <c r="R36" s="5">
        <v>2.3961363599999999</v>
      </c>
      <c r="S36" s="5">
        <v>2.3586878800000002</v>
      </c>
      <c r="T36" s="5">
        <v>2.3384030299999998</v>
      </c>
      <c r="U36" s="5">
        <v>2.40299394</v>
      </c>
      <c r="V36" s="5">
        <v>2.3625818199999999</v>
      </c>
      <c r="W36" s="5">
        <v>2.3989212100000001</v>
      </c>
      <c r="X36" s="5">
        <v>2.5461606099999998</v>
      </c>
      <c r="Y36" s="5">
        <v>2.4308878799999998</v>
      </c>
      <c r="Z36" s="5">
        <v>2.47379091</v>
      </c>
      <c r="AA36" s="5">
        <v>2.4495757600000001</v>
      </c>
      <c r="AB36" s="5">
        <v>2.45272727</v>
      </c>
      <c r="AC36" s="5">
        <v>2.4038303000000001</v>
      </c>
      <c r="AD36" s="5">
        <v>2.4778696999999998</v>
      </c>
      <c r="AE36" s="5">
        <v>2.6529303</v>
      </c>
      <c r="AF36" s="5">
        <v>2.7068060599999999</v>
      </c>
      <c r="AG36" s="5">
        <v>2.64525758</v>
      </c>
      <c r="AH36" s="5">
        <v>2.5948000000000002</v>
      </c>
      <c r="AI36" s="5">
        <v>2.3812151500000001</v>
      </c>
      <c r="AJ36" s="5">
        <v>2.3089424200000002</v>
      </c>
      <c r="AK36" s="5">
        <v>2.2908606100000002</v>
      </c>
      <c r="AL36" s="5">
        <v>2.5731515200000001</v>
      </c>
      <c r="AM36" s="5">
        <v>3.2789939399999999</v>
      </c>
      <c r="AN36" s="5">
        <v>3.2733909099999998</v>
      </c>
      <c r="AO36" s="5">
        <v>2.8641454500000001</v>
      </c>
      <c r="AP36" s="5">
        <v>2.8913363599999999</v>
      </c>
      <c r="AQ36" s="5">
        <v>2.7338</v>
      </c>
      <c r="AR36" s="5">
        <v>2.8596666700000002</v>
      </c>
      <c r="AS36" s="5">
        <v>2.9828878799999998</v>
      </c>
      <c r="AT36" s="5">
        <v>3.1253757599999998</v>
      </c>
      <c r="AU36" s="5">
        <v>3.12504545</v>
      </c>
      <c r="AV36" s="5">
        <v>3.0877272699999998</v>
      </c>
      <c r="AW36" s="5">
        <v>3.1680757599999998</v>
      </c>
      <c r="AX36" s="5">
        <v>3.1707060600000001</v>
      </c>
      <c r="AY36" s="5">
        <v>3.15837879</v>
      </c>
      <c r="AZ36" s="5">
        <v>2.9924242400000001</v>
      </c>
      <c r="BA36" s="5">
        <v>3.0084606100000002</v>
      </c>
      <c r="BB36" s="5">
        <v>2.9560909099999999</v>
      </c>
      <c r="BC36" s="5">
        <v>2.87822727</v>
      </c>
      <c r="BD36" s="5">
        <v>3.0313272699999998</v>
      </c>
      <c r="BE36" s="5">
        <v>3.1570666699999999</v>
      </c>
      <c r="BF36" s="5">
        <v>3.13392727</v>
      </c>
      <c r="BG36" s="5">
        <v>3.2125363600000001</v>
      </c>
      <c r="BH36" s="5">
        <v>3.18381515</v>
      </c>
      <c r="BI36" s="5">
        <v>2.8918030300000002</v>
      </c>
      <c r="BJ36" s="5">
        <v>2.9594090899999999</v>
      </c>
      <c r="BK36" s="5">
        <v>2.98785152</v>
      </c>
      <c r="BL36" s="5">
        <v>3.0428969700000001</v>
      </c>
      <c r="BM36" s="5">
        <v>3.0981121200000001</v>
      </c>
      <c r="BN36" s="5">
        <v>3.1236545499999999</v>
      </c>
      <c r="BO36" s="5">
        <v>3.1541424199999999</v>
      </c>
      <c r="BP36" s="5">
        <v>3.1679363600000001</v>
      </c>
      <c r="BQ36" s="5">
        <v>3.2293454499999998</v>
      </c>
      <c r="BR36" s="5">
        <v>3.3944242400000002</v>
      </c>
      <c r="BS36" s="5">
        <v>3.2601848499999999</v>
      </c>
      <c r="BT36" s="5">
        <v>3.3493242400000001</v>
      </c>
      <c r="BU36" s="5">
        <v>3.4117545499999999</v>
      </c>
      <c r="BV36" s="5">
        <v>3.7921878800000002</v>
      </c>
      <c r="BW36" s="5">
        <v>3.4202393899999999</v>
      </c>
      <c r="BX36" s="5">
        <v>3.6665151499999999</v>
      </c>
      <c r="BY36" s="5">
        <v>3.8631969700000002</v>
      </c>
      <c r="BZ36" s="5">
        <v>4.0903636399999996</v>
      </c>
      <c r="CA36" s="5">
        <v>3.9869909099999998</v>
      </c>
      <c r="CB36" s="5">
        <v>3.9367242400000002</v>
      </c>
      <c r="CC36" s="5">
        <v>4.4812545500000001</v>
      </c>
      <c r="CD36" s="5">
        <v>4.1690878800000002</v>
      </c>
      <c r="CE36" s="5">
        <v>3.99252121</v>
      </c>
      <c r="CF36" s="5">
        <v>3.87572121</v>
      </c>
      <c r="CG36" s="5">
        <v>3.8493666700000002</v>
      </c>
      <c r="CH36" s="5">
        <v>3.54978485</v>
      </c>
      <c r="CI36" s="5">
        <v>3.7227999999999999</v>
      </c>
      <c r="CJ36" s="5">
        <v>3.7871363599999999</v>
      </c>
      <c r="CK36" s="5">
        <v>3.41371818</v>
      </c>
      <c r="CL36" s="5">
        <v>3.5837424200000001</v>
      </c>
      <c r="CM36" s="5">
        <v>3.5117515199999998</v>
      </c>
      <c r="CN36" s="5">
        <v>3.5801393899999998</v>
      </c>
      <c r="CO36" s="5">
        <v>3.37597273</v>
      </c>
      <c r="CP36" s="5">
        <v>3.3291787899999998</v>
      </c>
      <c r="CQ36" s="5">
        <v>3.51624545</v>
      </c>
      <c r="CR36" s="5">
        <v>2.9924212099999998</v>
      </c>
      <c r="CS36" s="5">
        <v>3.1500787899999998</v>
      </c>
      <c r="CT36" s="5">
        <v>2.9202606100000001</v>
      </c>
      <c r="CU36" s="5">
        <v>3.0298969699999998</v>
      </c>
      <c r="CV36" s="5">
        <v>2.93129697</v>
      </c>
      <c r="CZ36" s="37">
        <v>0.11561718908685958</v>
      </c>
      <c r="DA36" s="37">
        <v>7.737144990616554E-2</v>
      </c>
      <c r="DB36" s="37">
        <v>0.80701136100697479</v>
      </c>
      <c r="DE36" s="37" t="str">
        <f t="shared" si="1"/>
        <v>COMERCIAL</v>
      </c>
      <c r="DF36" s="37" t="str">
        <f t="shared" si="2"/>
        <v>3</v>
      </c>
      <c r="DG36" s="37" t="str">
        <f t="shared" si="3"/>
        <v>Domingo</v>
      </c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H36" t="s">
        <v>156</v>
      </c>
      <c r="EI36" t="s">
        <v>156</v>
      </c>
      <c r="EJ36" t="s">
        <v>156</v>
      </c>
      <c r="EK36" t="s">
        <v>156</v>
      </c>
      <c r="EL36" t="s">
        <v>156</v>
      </c>
      <c r="EM36" t="s">
        <v>156</v>
      </c>
      <c r="EN36" t="s">
        <v>156</v>
      </c>
      <c r="EO36" t="s">
        <v>156</v>
      </c>
      <c r="EP36" t="s">
        <v>156</v>
      </c>
      <c r="EQ36" t="s">
        <v>156</v>
      </c>
      <c r="ER36" t="s">
        <v>156</v>
      </c>
      <c r="ES36" t="s">
        <v>156</v>
      </c>
      <c r="ET36" t="s">
        <v>156</v>
      </c>
      <c r="EU36" t="s">
        <v>156</v>
      </c>
      <c r="EV36" t="s">
        <v>156</v>
      </c>
      <c r="EW36" t="s">
        <v>156</v>
      </c>
      <c r="EX36" t="s">
        <v>156</v>
      </c>
      <c r="EY36" t="s">
        <v>156</v>
      </c>
      <c r="EZ36" t="s">
        <v>156</v>
      </c>
      <c r="FA36" t="s">
        <v>156</v>
      </c>
      <c r="FB36" t="s">
        <v>156</v>
      </c>
      <c r="FC36" t="s">
        <v>156</v>
      </c>
      <c r="FD36" t="s">
        <v>156</v>
      </c>
      <c r="FE36" t="s">
        <v>156</v>
      </c>
    </row>
    <row r="37" spans="2:161" x14ac:dyDescent="0.25">
      <c r="B37" s="3" t="s">
        <v>113</v>
      </c>
      <c r="C37" s="3" t="s">
        <v>110</v>
      </c>
      <c r="D37" s="3" t="s">
        <v>100</v>
      </c>
      <c r="E37" s="3">
        <v>9.4940636400000002</v>
      </c>
      <c r="F37" s="3">
        <v>9.2647681800000008</v>
      </c>
      <c r="G37" s="3">
        <v>9.0210227300000003</v>
      </c>
      <c r="H37" s="3">
        <v>8.9883500000000005</v>
      </c>
      <c r="I37" s="3">
        <v>9.0111545500000005</v>
      </c>
      <c r="J37" s="3">
        <v>8.8510636399999996</v>
      </c>
      <c r="K37" s="3">
        <v>8.9728227300000007</v>
      </c>
      <c r="L37" s="3">
        <v>8.7319136400000001</v>
      </c>
      <c r="M37" s="3">
        <v>8.6213181799999994</v>
      </c>
      <c r="N37" s="3">
        <v>8.6342454499999999</v>
      </c>
      <c r="O37" s="3">
        <v>8.8402318199999996</v>
      </c>
      <c r="P37" s="3">
        <v>8.8657090899999993</v>
      </c>
      <c r="Q37" s="3">
        <v>8.8752318199999998</v>
      </c>
      <c r="R37" s="3">
        <v>8.9485318199999995</v>
      </c>
      <c r="S37" s="3">
        <v>8.7971227299999999</v>
      </c>
      <c r="T37" s="3">
        <v>8.6512454499999993</v>
      </c>
      <c r="U37" s="3">
        <v>8.5703090900000003</v>
      </c>
      <c r="V37" s="3">
        <v>8.3292818200000003</v>
      </c>
      <c r="W37" s="3">
        <v>8.4268772700000003</v>
      </c>
      <c r="X37" s="3">
        <v>8.3245454500000005</v>
      </c>
      <c r="Y37" s="3">
        <v>8.7497454500000007</v>
      </c>
      <c r="Z37" s="3">
        <v>8.8316590900000005</v>
      </c>
      <c r="AA37" s="3">
        <v>10.011618179999999</v>
      </c>
      <c r="AB37" s="3">
        <v>10.089813639999999</v>
      </c>
      <c r="AC37" s="3">
        <v>9.8548272699999995</v>
      </c>
      <c r="AD37" s="3">
        <v>10.01735455</v>
      </c>
      <c r="AE37" s="3">
        <v>10.1181</v>
      </c>
      <c r="AF37" s="3">
        <v>10.154613640000001</v>
      </c>
      <c r="AG37" s="3">
        <v>10.745390909999999</v>
      </c>
      <c r="AH37" s="3">
        <v>10.917463639999999</v>
      </c>
      <c r="AI37" s="3">
        <v>10.382277269999999</v>
      </c>
      <c r="AJ37" s="3">
        <v>11.212168180000001</v>
      </c>
      <c r="AK37" s="3">
        <v>11.436254549999999</v>
      </c>
      <c r="AL37" s="3">
        <v>11.696427269999999</v>
      </c>
      <c r="AM37" s="3">
        <v>12.026036360000001</v>
      </c>
      <c r="AN37" s="3">
        <v>11.745004550000001</v>
      </c>
      <c r="AO37" s="3">
        <v>12.06367273</v>
      </c>
      <c r="AP37" s="3">
        <v>12.703872730000001</v>
      </c>
      <c r="AQ37" s="3">
        <v>14.032763640000001</v>
      </c>
      <c r="AR37" s="3">
        <v>14.085599999999999</v>
      </c>
      <c r="AS37" s="3">
        <v>13.81777273</v>
      </c>
      <c r="AT37" s="3">
        <v>13.482868180000001</v>
      </c>
      <c r="AU37" s="3">
        <v>13.64495</v>
      </c>
      <c r="AV37" s="3">
        <v>13.68412273</v>
      </c>
      <c r="AW37" s="3">
        <v>13.19344091</v>
      </c>
      <c r="AX37" s="3">
        <v>13.38766818</v>
      </c>
      <c r="AY37" s="3">
        <v>12.90745909</v>
      </c>
      <c r="AZ37" s="3">
        <v>12.574072729999999</v>
      </c>
      <c r="BA37" s="3">
        <v>12.80187727</v>
      </c>
      <c r="BB37" s="3">
        <v>13.318740910000001</v>
      </c>
      <c r="BC37" s="3">
        <v>14.371631819999999</v>
      </c>
      <c r="BD37" s="3">
        <v>14.423295449999999</v>
      </c>
      <c r="BE37" s="3">
        <v>13.70246364</v>
      </c>
      <c r="BF37" s="3">
        <v>13.450068180000001</v>
      </c>
      <c r="BG37" s="3">
        <v>13.36931364</v>
      </c>
      <c r="BH37" s="3">
        <v>13.30386818</v>
      </c>
      <c r="BI37" s="3">
        <v>13.15565</v>
      </c>
      <c r="BJ37" s="3">
        <v>13.72522727</v>
      </c>
      <c r="BK37" s="3">
        <v>13.57108182</v>
      </c>
      <c r="BL37" s="3">
        <v>13.32495909</v>
      </c>
      <c r="BM37" s="3">
        <v>13.79176818</v>
      </c>
      <c r="BN37" s="3">
        <v>14.252599999999999</v>
      </c>
      <c r="BO37" s="3">
        <v>14.628922729999999</v>
      </c>
      <c r="BP37" s="3">
        <v>14.07801364</v>
      </c>
      <c r="BQ37" s="3">
        <v>13.653809089999999</v>
      </c>
      <c r="BR37" s="3">
        <v>13.545786359999999</v>
      </c>
      <c r="BS37" s="3">
        <v>14.05015</v>
      </c>
      <c r="BT37" s="3">
        <v>14.604772730000001</v>
      </c>
      <c r="BU37" s="3">
        <v>14.136131819999999</v>
      </c>
      <c r="BV37" s="3">
        <v>13.90919091</v>
      </c>
      <c r="BW37" s="3">
        <v>14.167904549999999</v>
      </c>
      <c r="BX37" s="3">
        <v>13.98552273</v>
      </c>
      <c r="BY37" s="3">
        <v>14.3443</v>
      </c>
      <c r="BZ37" s="3">
        <v>14.110440909999999</v>
      </c>
      <c r="CA37" s="3">
        <v>14.142690910000001</v>
      </c>
      <c r="CB37" s="3">
        <v>14.778436360000001</v>
      </c>
      <c r="CC37" s="3">
        <v>14.598263640000001</v>
      </c>
      <c r="CD37" s="3">
        <v>14.92272273</v>
      </c>
      <c r="CE37" s="3">
        <v>14.25726364</v>
      </c>
      <c r="CF37" s="3">
        <v>14.22378636</v>
      </c>
      <c r="CG37" s="3">
        <v>14.00697727</v>
      </c>
      <c r="CH37" s="3">
        <v>14.064059090000001</v>
      </c>
      <c r="CI37" s="3">
        <v>13.65842273</v>
      </c>
      <c r="CJ37" s="3">
        <v>13.31436364</v>
      </c>
      <c r="CK37" s="3">
        <v>13.56044545</v>
      </c>
      <c r="CL37" s="3">
        <v>12.15428182</v>
      </c>
      <c r="CM37" s="3">
        <v>11.46661364</v>
      </c>
      <c r="CN37" s="3">
        <v>11.04263182</v>
      </c>
      <c r="CO37" s="3">
        <v>11.070727270000001</v>
      </c>
      <c r="CP37" s="3">
        <v>10.694100000000001</v>
      </c>
      <c r="CQ37" s="3">
        <v>10.832731819999999</v>
      </c>
      <c r="CR37" s="3">
        <v>10.45515455</v>
      </c>
      <c r="CS37" s="3">
        <v>9.8395954499999991</v>
      </c>
      <c r="CT37" s="3">
        <v>9.5617363599999994</v>
      </c>
      <c r="CU37" s="3">
        <v>9.9083681800000001</v>
      </c>
      <c r="CV37" s="3">
        <v>9.7038454499999993</v>
      </c>
      <c r="CZ37" s="37">
        <f>(((DX37/2)+DY37+DZ37+(EA37/2))*5)</f>
        <v>184.60543478260874</v>
      </c>
      <c r="DA37" s="37">
        <f>((DW37/2)+(DX37/2)+(EA37/2)+(EB37/2))*5</f>
        <v>123.20173913043502</v>
      </c>
      <c r="DB37" s="37">
        <f>((SUM(DH37:DV37)+(DW37/2)+(EB37/2)+SUM(EC37:EE37))*5)+SUM(DH38:EE38)</f>
        <v>1183.629347826087</v>
      </c>
      <c r="DE37" s="37" t="str">
        <f t="shared" si="1"/>
        <v>COMERCIAL</v>
      </c>
      <c r="DF37" s="37" t="str">
        <f t="shared" si="2"/>
        <v>4</v>
      </c>
      <c r="DG37" s="37" t="str">
        <f t="shared" si="3"/>
        <v>Habil</v>
      </c>
      <c r="DH37" s="41">
        <v>7.5113043478260897</v>
      </c>
      <c r="DI37" s="41">
        <v>6.9086086956521697</v>
      </c>
      <c r="DJ37" s="41">
        <v>6.9997391304347802</v>
      </c>
      <c r="DK37" s="41">
        <v>7.1013043478260904</v>
      </c>
      <c r="DL37" s="41">
        <v>7.2326086956521696</v>
      </c>
      <c r="DM37" s="41">
        <v>8.8599130434782598</v>
      </c>
      <c r="DN37" s="41">
        <v>8.6666956521739102</v>
      </c>
      <c r="DO37" s="41">
        <v>9.3699130434782596</v>
      </c>
      <c r="DP37" s="41">
        <v>10.9639130434783</v>
      </c>
      <c r="DQ37" s="41">
        <v>11.682173913043499</v>
      </c>
      <c r="DR37" s="41">
        <v>12.5982608695652</v>
      </c>
      <c r="DS37" s="41">
        <v>12.856782608695701</v>
      </c>
      <c r="DT37" s="41">
        <v>12.264434782608699</v>
      </c>
      <c r="DU37" s="41">
        <v>12.050521739130399</v>
      </c>
      <c r="DV37" s="41">
        <v>12.536782608695599</v>
      </c>
      <c r="DW37" s="41">
        <v>13.0987826086957</v>
      </c>
      <c r="DX37" s="41">
        <v>12.7371304347826</v>
      </c>
      <c r="DY37" s="41">
        <v>12.0313913043478</v>
      </c>
      <c r="DZ37" s="41">
        <v>12.4346086956522</v>
      </c>
      <c r="EA37" s="41">
        <v>12.173043478260899</v>
      </c>
      <c r="EB37" s="41">
        <v>11.271739130434799</v>
      </c>
      <c r="EC37" s="41">
        <v>9.9978260869565201</v>
      </c>
      <c r="ED37" s="41">
        <v>8.7861739130434806</v>
      </c>
      <c r="EE37" s="41">
        <v>7.7222608695652202</v>
      </c>
      <c r="EH37" t="s">
        <v>156</v>
      </c>
      <c r="EI37" t="s">
        <v>156</v>
      </c>
      <c r="EJ37" t="s">
        <v>156</v>
      </c>
      <c r="EK37" t="s">
        <v>156</v>
      </c>
      <c r="EL37" t="s">
        <v>156</v>
      </c>
      <c r="EM37" t="s">
        <v>156</v>
      </c>
      <c r="EN37" t="s">
        <v>156</v>
      </c>
      <c r="EO37" t="s">
        <v>156</v>
      </c>
      <c r="EP37" t="s">
        <v>156</v>
      </c>
      <c r="EQ37" t="s">
        <v>156</v>
      </c>
      <c r="ER37" t="s">
        <v>156</v>
      </c>
      <c r="ES37" t="s">
        <v>156</v>
      </c>
      <c r="ET37" t="s">
        <v>156</v>
      </c>
      <c r="EU37" t="s">
        <v>156</v>
      </c>
      <c r="EV37" t="s">
        <v>156</v>
      </c>
      <c r="EW37" t="s">
        <v>156</v>
      </c>
      <c r="EX37" t="s">
        <v>156</v>
      </c>
      <c r="EY37" t="s">
        <v>156</v>
      </c>
      <c r="EZ37" t="s">
        <v>156</v>
      </c>
      <c r="FA37" t="s">
        <v>156</v>
      </c>
      <c r="FB37" t="s">
        <v>156</v>
      </c>
      <c r="FC37" t="s">
        <v>156</v>
      </c>
      <c r="FD37" t="s">
        <v>156</v>
      </c>
      <c r="FE37" t="s">
        <v>156</v>
      </c>
    </row>
    <row r="38" spans="2:161" x14ac:dyDescent="0.25">
      <c r="B38" s="4" t="s">
        <v>113</v>
      </c>
      <c r="C38" s="4" t="s">
        <v>110</v>
      </c>
      <c r="D38" s="4" t="s">
        <v>101</v>
      </c>
      <c r="E38" s="4">
        <v>9.8064818200000001</v>
      </c>
      <c r="F38" s="4">
        <v>9.6475000000000009</v>
      </c>
      <c r="G38" s="4">
        <v>9.2411409100000004</v>
      </c>
      <c r="H38" s="4">
        <v>8.7873590900000007</v>
      </c>
      <c r="I38" s="4">
        <v>8.6362500000000004</v>
      </c>
      <c r="J38" s="4">
        <v>8.5419999999999998</v>
      </c>
      <c r="K38" s="4">
        <v>8.4482227299999995</v>
      </c>
      <c r="L38" s="4">
        <v>8.5948772699999996</v>
      </c>
      <c r="M38" s="4">
        <v>8.4384409100000006</v>
      </c>
      <c r="N38" s="4">
        <v>8.5419272700000004</v>
      </c>
      <c r="O38" s="4">
        <v>8.6558954499999992</v>
      </c>
      <c r="P38" s="4">
        <v>8.5653681800000001</v>
      </c>
      <c r="Q38" s="4">
        <v>8.4023318200000006</v>
      </c>
      <c r="R38" s="4">
        <v>8.3924409099999995</v>
      </c>
      <c r="S38" s="4">
        <v>8.4116409099999991</v>
      </c>
      <c r="T38" s="4">
        <v>8.2425045499999996</v>
      </c>
      <c r="U38" s="4">
        <v>8.0569909099999997</v>
      </c>
      <c r="V38" s="4">
        <v>8.2461136400000008</v>
      </c>
      <c r="W38" s="4">
        <v>8.53399091</v>
      </c>
      <c r="X38" s="4">
        <v>8.3381636399999994</v>
      </c>
      <c r="Y38" s="4">
        <v>8.4296772699999991</v>
      </c>
      <c r="Z38" s="4">
        <v>8.1515545500000002</v>
      </c>
      <c r="AA38" s="4">
        <v>9.3567545499999998</v>
      </c>
      <c r="AB38" s="4">
        <v>9.5499772699999994</v>
      </c>
      <c r="AC38" s="4">
        <v>9.6110590899999995</v>
      </c>
      <c r="AD38" s="4">
        <v>9.4742863600000007</v>
      </c>
      <c r="AE38" s="4">
        <v>8.7634636399999994</v>
      </c>
      <c r="AF38" s="4">
        <v>8.8146545500000002</v>
      </c>
      <c r="AG38" s="4">
        <v>8.5055545499999994</v>
      </c>
      <c r="AH38" s="4">
        <v>8.9766727300000007</v>
      </c>
      <c r="AI38" s="4">
        <v>9.0949136399999997</v>
      </c>
      <c r="AJ38" s="4">
        <v>9.1179909099999996</v>
      </c>
      <c r="AK38" s="4">
        <v>9.1340681799999999</v>
      </c>
      <c r="AL38" s="4">
        <v>9.1164272700000009</v>
      </c>
      <c r="AM38" s="4">
        <v>9.2354272700000006</v>
      </c>
      <c r="AN38" s="4">
        <v>9.3490909099999993</v>
      </c>
      <c r="AO38" s="4">
        <v>9.9414090900000005</v>
      </c>
      <c r="AP38" s="4">
        <v>10.90819091</v>
      </c>
      <c r="AQ38" s="4">
        <v>11.39090455</v>
      </c>
      <c r="AR38" s="4">
        <v>11.43376818</v>
      </c>
      <c r="AS38" s="4">
        <v>11.94350455</v>
      </c>
      <c r="AT38" s="4">
        <v>11.873772730000001</v>
      </c>
      <c r="AU38" s="4">
        <v>12.33679545</v>
      </c>
      <c r="AV38" s="4">
        <v>12.219872730000001</v>
      </c>
      <c r="AW38" s="4">
        <v>12.628727270000001</v>
      </c>
      <c r="AX38" s="4">
        <v>11.95796818</v>
      </c>
      <c r="AY38" s="4">
        <v>11.797927270000001</v>
      </c>
      <c r="AZ38" s="4">
        <v>11.39556818</v>
      </c>
      <c r="BA38" s="4">
        <v>12.13360909</v>
      </c>
      <c r="BB38" s="4">
        <v>12.215218180000001</v>
      </c>
      <c r="BC38" s="4">
        <v>12.10590455</v>
      </c>
      <c r="BD38" s="4">
        <v>11.73658636</v>
      </c>
      <c r="BE38" s="4">
        <v>11.62973182</v>
      </c>
      <c r="BF38" s="4">
        <v>11.665895450000001</v>
      </c>
      <c r="BG38" s="4">
        <v>11.648822729999999</v>
      </c>
      <c r="BH38" s="4">
        <v>12.18871364</v>
      </c>
      <c r="BI38" s="4">
        <v>11.94681364</v>
      </c>
      <c r="BJ38" s="4">
        <v>11.94602727</v>
      </c>
      <c r="BK38" s="4">
        <v>11.33446818</v>
      </c>
      <c r="BL38" s="4">
        <v>11.281781820000001</v>
      </c>
      <c r="BM38" s="4">
        <v>11.644863640000001</v>
      </c>
      <c r="BN38" s="4">
        <v>12.877372729999999</v>
      </c>
      <c r="BO38" s="4">
        <v>12.57376818</v>
      </c>
      <c r="BP38" s="4">
        <v>12.785290910000001</v>
      </c>
      <c r="BQ38" s="4">
        <v>12.11782273</v>
      </c>
      <c r="BR38" s="4">
        <v>12.447281820000001</v>
      </c>
      <c r="BS38" s="4">
        <v>12.617231820000001</v>
      </c>
      <c r="BT38" s="4">
        <v>12.300649999999999</v>
      </c>
      <c r="BU38" s="4">
        <v>12.235799999999999</v>
      </c>
      <c r="BV38" s="4">
        <v>11.86567273</v>
      </c>
      <c r="BW38" s="4">
        <v>12.46777273</v>
      </c>
      <c r="BX38" s="4">
        <v>12.012009089999999</v>
      </c>
      <c r="BY38" s="4">
        <v>12.161195449999999</v>
      </c>
      <c r="BZ38" s="4">
        <v>12.802968180000001</v>
      </c>
      <c r="CA38" s="4">
        <v>12.333345449999999</v>
      </c>
      <c r="CB38" s="4">
        <v>12.99746818</v>
      </c>
      <c r="CC38" s="4">
        <v>12.29122727</v>
      </c>
      <c r="CD38" s="4">
        <v>12.45569545</v>
      </c>
      <c r="CE38" s="4">
        <v>12.41860455</v>
      </c>
      <c r="CF38" s="4">
        <v>12.29273182</v>
      </c>
      <c r="CG38" s="4">
        <v>12.01541364</v>
      </c>
      <c r="CH38" s="4">
        <v>12.08832273</v>
      </c>
      <c r="CI38" s="4">
        <v>12.47946818</v>
      </c>
      <c r="CJ38" s="4">
        <v>11.83076818</v>
      </c>
      <c r="CK38" s="4">
        <v>11.279068179999999</v>
      </c>
      <c r="CL38" s="4">
        <v>9.4905000000000008</v>
      </c>
      <c r="CM38" s="4">
        <v>9.2510318199999997</v>
      </c>
      <c r="CN38" s="4">
        <v>9.3370136400000003</v>
      </c>
      <c r="CO38" s="4">
        <v>8.9364545500000006</v>
      </c>
      <c r="CP38" s="4">
        <v>9.2304318199999997</v>
      </c>
      <c r="CQ38" s="4">
        <v>8.8761272699999996</v>
      </c>
      <c r="CR38" s="4">
        <v>8.9150318199999994</v>
      </c>
      <c r="CS38" s="4">
        <v>8.9548636399999992</v>
      </c>
      <c r="CT38" s="4">
        <v>9.1109227300000004</v>
      </c>
      <c r="CU38" s="4">
        <v>9.1810454499999992</v>
      </c>
      <c r="CV38" s="4">
        <v>9.1389454499999996</v>
      </c>
      <c r="CZ38" s="40">
        <f>CZ37/SUM($CZ37:$DB37)</f>
        <v>0.12377693055775815</v>
      </c>
      <c r="DA38" s="40">
        <f>DA37/SUM($CZ37:$DB37)</f>
        <v>8.2606089722660286E-2</v>
      </c>
      <c r="DB38" s="40">
        <f>DB37/SUM($CZ37:$DB37)</f>
        <v>0.79361697971958156</v>
      </c>
      <c r="DE38" s="37" t="str">
        <f t="shared" si="1"/>
        <v>COMERCIAL</v>
      </c>
      <c r="DF38" s="37" t="str">
        <f t="shared" si="2"/>
        <v>4</v>
      </c>
      <c r="DG38" s="37" t="str">
        <f t="shared" si="3"/>
        <v>Sabado</v>
      </c>
      <c r="DH38" s="41">
        <v>8.0157391304347794</v>
      </c>
      <c r="DI38" s="41">
        <v>7.7244347826087001</v>
      </c>
      <c r="DJ38" s="41">
        <v>8.2439999999999998</v>
      </c>
      <c r="DK38" s="41">
        <v>8.1383478260869495</v>
      </c>
      <c r="DL38" s="41">
        <v>7.9973043478260903</v>
      </c>
      <c r="DM38" s="41">
        <v>8.9030434782608694</v>
      </c>
      <c r="DN38" s="41">
        <v>8.1369565217391298</v>
      </c>
      <c r="DO38" s="41">
        <v>8.1866956521739098</v>
      </c>
      <c r="DP38" s="41">
        <v>9.8062608695652198</v>
      </c>
      <c r="DQ38" s="41">
        <v>11.3541739130435</v>
      </c>
      <c r="DR38" s="41">
        <v>11.414347826087001</v>
      </c>
      <c r="DS38" s="41">
        <v>12.218</v>
      </c>
      <c r="DT38" s="41">
        <v>11.4468695652174</v>
      </c>
      <c r="DU38" s="41">
        <v>12.368521739130401</v>
      </c>
      <c r="DV38" s="41">
        <v>12.9135652173913</v>
      </c>
      <c r="DW38" s="41">
        <v>13.1993043478261</v>
      </c>
      <c r="DX38" s="41">
        <v>12.6233043478261</v>
      </c>
      <c r="DY38" s="41">
        <v>11.776347826086999</v>
      </c>
      <c r="DZ38" s="41">
        <v>12.5307826086957</v>
      </c>
      <c r="EA38" s="41">
        <v>12.2555652173913</v>
      </c>
      <c r="EB38" s="41">
        <v>11.852521739130401</v>
      </c>
      <c r="EC38" s="41">
        <v>11.276695652173901</v>
      </c>
      <c r="ED38" s="41">
        <v>10.172347826087</v>
      </c>
      <c r="EE38" s="41">
        <v>9.6018260869565193</v>
      </c>
      <c r="EH38" s="25">
        <v>36.487031819999999</v>
      </c>
      <c r="EI38" s="25">
        <v>34.176695455000001</v>
      </c>
      <c r="EJ38" s="25">
        <v>34.144934079999999</v>
      </c>
      <c r="EK38" s="25">
        <v>33.718681825000004</v>
      </c>
      <c r="EL38" s="25">
        <v>32.553727275</v>
      </c>
      <c r="EM38" s="25">
        <v>33.297420454999994</v>
      </c>
      <c r="EN38" s="25">
        <v>36.545772729999996</v>
      </c>
      <c r="EO38" s="25">
        <v>35.033424999999994</v>
      </c>
      <c r="EP38" s="25">
        <v>35.327965910000003</v>
      </c>
      <c r="EQ38" s="25">
        <v>41.503143184999999</v>
      </c>
      <c r="ER38" s="25">
        <v>44.508054544999993</v>
      </c>
      <c r="ES38" s="25">
        <v>43.176945449999998</v>
      </c>
      <c r="ET38" s="25">
        <v>43.552586364999996</v>
      </c>
      <c r="EU38" s="25">
        <v>42.995284090000006</v>
      </c>
      <c r="EV38" s="25">
        <v>41.846377269999998</v>
      </c>
      <c r="EW38" s="25">
        <v>44.684134095000005</v>
      </c>
      <c r="EX38" s="25">
        <v>41.481061369999999</v>
      </c>
      <c r="EY38" s="25">
        <v>40.759979545</v>
      </c>
      <c r="EZ38" s="25">
        <v>43.96910681</v>
      </c>
      <c r="FA38" s="25">
        <v>43.206168179999999</v>
      </c>
      <c r="FB38" s="25">
        <v>42.471029545</v>
      </c>
      <c r="FC38" s="25">
        <v>36.705990909999997</v>
      </c>
      <c r="FD38" s="25">
        <v>34.522374999999997</v>
      </c>
      <c r="FE38" s="25">
        <v>34.779290904999996</v>
      </c>
    </row>
    <row r="39" spans="2:161" x14ac:dyDescent="0.25">
      <c r="B39" s="5" t="s">
        <v>113</v>
      </c>
      <c r="C39" s="5" t="s">
        <v>110</v>
      </c>
      <c r="D39" s="5" t="s">
        <v>102</v>
      </c>
      <c r="E39" s="5">
        <v>8.9590181799999993</v>
      </c>
      <c r="F39" s="5">
        <v>8.8108636400000009</v>
      </c>
      <c r="G39" s="5">
        <v>8.8749727299999996</v>
      </c>
      <c r="H39" s="5">
        <v>8.8467272700000006</v>
      </c>
      <c r="I39" s="5">
        <v>8.6064545500000005</v>
      </c>
      <c r="J39" s="5">
        <v>8.5514681800000005</v>
      </c>
      <c r="K39" s="5">
        <v>8.4512954499999999</v>
      </c>
      <c r="L39" s="5">
        <v>8.5228227299999997</v>
      </c>
      <c r="M39" s="5">
        <v>8.6378363599999997</v>
      </c>
      <c r="N39" s="5">
        <v>8.4359954500000001</v>
      </c>
      <c r="O39" s="5">
        <v>8.5057454499999992</v>
      </c>
      <c r="P39" s="5">
        <v>8.5086590900000001</v>
      </c>
      <c r="Q39" s="5">
        <v>8.4766090900000002</v>
      </c>
      <c r="R39" s="5">
        <v>8.4579909099999995</v>
      </c>
      <c r="S39" s="5">
        <v>8.5733636400000002</v>
      </c>
      <c r="T39" s="5">
        <v>8.4804818199999996</v>
      </c>
      <c r="U39" s="5">
        <v>8.1681590899999996</v>
      </c>
      <c r="V39" s="5">
        <v>8.1064000000000007</v>
      </c>
      <c r="W39" s="5">
        <v>7.8772500000000001</v>
      </c>
      <c r="X39" s="5">
        <v>7.7803863599999996</v>
      </c>
      <c r="Y39" s="5">
        <v>7.7995818200000002</v>
      </c>
      <c r="Z39" s="5">
        <v>7.8244863599999999</v>
      </c>
      <c r="AA39" s="5">
        <v>7.8696818200000003</v>
      </c>
      <c r="AB39" s="5">
        <v>7.6131272699999997</v>
      </c>
      <c r="AC39" s="5">
        <v>7.8680772699999997</v>
      </c>
      <c r="AD39" s="5">
        <v>9.3645090900000003</v>
      </c>
      <c r="AE39" s="5">
        <v>9.7907545500000008</v>
      </c>
      <c r="AF39" s="5">
        <v>9.4047409099999992</v>
      </c>
      <c r="AG39" s="5">
        <v>8.7097454499999998</v>
      </c>
      <c r="AH39" s="5">
        <v>8.5114272700000004</v>
      </c>
      <c r="AI39" s="5">
        <v>8.6767272700000007</v>
      </c>
      <c r="AJ39" s="5">
        <v>8.4738181800000003</v>
      </c>
      <c r="AK39" s="5">
        <v>8.3869000000000007</v>
      </c>
      <c r="AL39" s="5">
        <v>8.6156227300000001</v>
      </c>
      <c r="AM39" s="5">
        <v>8.5636818199999993</v>
      </c>
      <c r="AN39" s="5">
        <v>8.2547136400000003</v>
      </c>
      <c r="AO39" s="5">
        <v>9.1567409099999999</v>
      </c>
      <c r="AP39" s="5">
        <v>9.7566000000000006</v>
      </c>
      <c r="AQ39" s="5">
        <v>10.376822730000001</v>
      </c>
      <c r="AR39" s="5">
        <v>10.04185</v>
      </c>
      <c r="AS39" s="5">
        <v>9.69757727</v>
      </c>
      <c r="AT39" s="5">
        <v>10.05973636</v>
      </c>
      <c r="AU39" s="5">
        <v>10.14201364</v>
      </c>
      <c r="AV39" s="5">
        <v>10.74283636</v>
      </c>
      <c r="AW39" s="5">
        <v>10.121472730000001</v>
      </c>
      <c r="AX39" s="5">
        <v>9.6102136399999996</v>
      </c>
      <c r="AY39" s="5">
        <v>9.4735181799999992</v>
      </c>
      <c r="AZ39" s="5">
        <v>9.3684954499999993</v>
      </c>
      <c r="BA39" s="5">
        <v>9.5744545500000005</v>
      </c>
      <c r="BB39" s="5">
        <v>9.5171500000000009</v>
      </c>
      <c r="BC39" s="5">
        <v>9.5531545500000004</v>
      </c>
      <c r="BD39" s="5">
        <v>10.26909545</v>
      </c>
      <c r="BE39" s="5">
        <v>10.24590909</v>
      </c>
      <c r="BF39" s="5">
        <v>9.6316909099999997</v>
      </c>
      <c r="BG39" s="5">
        <v>9.6267681799999991</v>
      </c>
      <c r="BH39" s="5">
        <v>9.3530363600000008</v>
      </c>
      <c r="BI39" s="5">
        <v>9.4274500000000003</v>
      </c>
      <c r="BJ39" s="5">
        <v>9.07761818</v>
      </c>
      <c r="BK39" s="5">
        <v>9.6094181800000005</v>
      </c>
      <c r="BL39" s="5">
        <v>9.0691772700000008</v>
      </c>
      <c r="BM39" s="5">
        <v>9.7438045500000001</v>
      </c>
      <c r="BN39" s="5">
        <v>9.8699954499999993</v>
      </c>
      <c r="BO39" s="5">
        <v>9.9042045499999993</v>
      </c>
      <c r="BP39" s="5">
        <v>9.9689681799999992</v>
      </c>
      <c r="BQ39" s="5">
        <v>8.8990727300000003</v>
      </c>
      <c r="BR39" s="5">
        <v>8.0315499999999993</v>
      </c>
      <c r="BS39" s="5">
        <v>8.0314499999999995</v>
      </c>
      <c r="BT39" s="5">
        <v>8.5170636399999999</v>
      </c>
      <c r="BU39" s="5">
        <v>8.0344954499999997</v>
      </c>
      <c r="BV39" s="5">
        <v>8.1288272700000004</v>
      </c>
      <c r="BW39" s="5">
        <v>8.3195499999999996</v>
      </c>
      <c r="BX39" s="5">
        <v>8.4558318200000002</v>
      </c>
      <c r="BY39" s="5">
        <v>8.8314727299999998</v>
      </c>
      <c r="BZ39" s="5">
        <v>9.4494090899999996</v>
      </c>
      <c r="CA39" s="5">
        <v>9.7250454499999996</v>
      </c>
      <c r="CB39" s="5">
        <v>9.6373090900000005</v>
      </c>
      <c r="CC39" s="5">
        <v>9.5541499999999999</v>
      </c>
      <c r="CD39" s="5">
        <v>9.1932181800000006</v>
      </c>
      <c r="CE39" s="5">
        <v>9.1244772699999999</v>
      </c>
      <c r="CF39" s="5">
        <v>9.0822318200000005</v>
      </c>
      <c r="CG39" s="5">
        <v>9.2835636400000006</v>
      </c>
      <c r="CH39" s="5">
        <v>9.1622772700000006</v>
      </c>
      <c r="CI39" s="5">
        <v>9.0813954500000005</v>
      </c>
      <c r="CJ39" s="5">
        <v>9.0008499999999998</v>
      </c>
      <c r="CK39" s="5">
        <v>8.73417727</v>
      </c>
      <c r="CL39" s="5">
        <v>8.7321454500000009</v>
      </c>
      <c r="CM39" s="5">
        <v>8.2277818200000006</v>
      </c>
      <c r="CN39" s="5">
        <v>8.3602636399999994</v>
      </c>
      <c r="CO39" s="5">
        <v>8.0755409100000008</v>
      </c>
      <c r="CP39" s="5">
        <v>8.2367772699999993</v>
      </c>
      <c r="CQ39" s="5">
        <v>8.3804954499999997</v>
      </c>
      <c r="CR39" s="5">
        <v>8.3938909099999996</v>
      </c>
      <c r="CS39" s="5">
        <v>8.3298000000000005</v>
      </c>
      <c r="CT39" s="5">
        <v>8.0246818199999996</v>
      </c>
      <c r="CU39" s="5">
        <v>8.2810363599999999</v>
      </c>
      <c r="CV39" s="5">
        <v>8.5372863599999995</v>
      </c>
      <c r="CZ39" s="37">
        <v>0.1229856197185</v>
      </c>
      <c r="DA39" s="37">
        <v>7.227812581486312E-2</v>
      </c>
      <c r="DB39" s="37">
        <v>0.80473625446663688</v>
      </c>
      <c r="DE39" s="37" t="str">
        <f t="shared" si="1"/>
        <v>COMERCIAL</v>
      </c>
      <c r="DF39" s="37" t="str">
        <f t="shared" si="2"/>
        <v>4</v>
      </c>
      <c r="DG39" s="37" t="str">
        <f t="shared" si="3"/>
        <v>Domingo</v>
      </c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H39" t="s">
        <v>156</v>
      </c>
      <c r="EI39" t="s">
        <v>156</v>
      </c>
      <c r="EJ39" t="s">
        <v>156</v>
      </c>
      <c r="EK39" t="s">
        <v>156</v>
      </c>
      <c r="EL39" t="s">
        <v>156</v>
      </c>
      <c r="EM39" t="s">
        <v>156</v>
      </c>
      <c r="EN39" t="s">
        <v>156</v>
      </c>
      <c r="EO39" t="s">
        <v>156</v>
      </c>
      <c r="EP39" t="s">
        <v>156</v>
      </c>
      <c r="EQ39" t="s">
        <v>156</v>
      </c>
      <c r="ER39" t="s">
        <v>156</v>
      </c>
      <c r="ES39" t="s">
        <v>156</v>
      </c>
      <c r="ET39" t="s">
        <v>156</v>
      </c>
      <c r="EU39" t="s">
        <v>156</v>
      </c>
      <c r="EV39" t="s">
        <v>156</v>
      </c>
      <c r="EW39" t="s">
        <v>156</v>
      </c>
      <c r="EX39" t="s">
        <v>156</v>
      </c>
      <c r="EY39" t="s">
        <v>156</v>
      </c>
      <c r="EZ39" t="s">
        <v>156</v>
      </c>
      <c r="FA39" t="s">
        <v>156</v>
      </c>
      <c r="FB39" t="s">
        <v>156</v>
      </c>
      <c r="FC39" t="s">
        <v>156</v>
      </c>
      <c r="FD39" t="s">
        <v>156</v>
      </c>
      <c r="FE39" t="s">
        <v>156</v>
      </c>
    </row>
    <row r="40" spans="2:161" x14ac:dyDescent="0.25">
      <c r="B40" s="3" t="s">
        <v>114</v>
      </c>
      <c r="C40" s="3" t="s">
        <v>104</v>
      </c>
      <c r="D40" s="3" t="s">
        <v>100</v>
      </c>
      <c r="E40" s="3">
        <v>0.27646163000000001</v>
      </c>
      <c r="F40" s="3">
        <v>0.28689534999999999</v>
      </c>
      <c r="G40" s="3">
        <v>0.27017674000000003</v>
      </c>
      <c r="H40" s="3">
        <v>0.26480348999999997</v>
      </c>
      <c r="I40" s="3">
        <v>0.25814419</v>
      </c>
      <c r="J40" s="3">
        <v>0.25952092999999998</v>
      </c>
      <c r="K40" s="3">
        <v>0.27258139999999997</v>
      </c>
      <c r="L40" s="3">
        <v>0.25285814000000001</v>
      </c>
      <c r="M40" s="3">
        <v>0.22912674</v>
      </c>
      <c r="N40" s="3">
        <v>0.23767558</v>
      </c>
      <c r="O40" s="3">
        <v>0.23838487999999999</v>
      </c>
      <c r="P40" s="3">
        <v>0.23599302</v>
      </c>
      <c r="Q40" s="3">
        <v>0.22127326</v>
      </c>
      <c r="R40" s="3">
        <v>0.22341743999999999</v>
      </c>
      <c r="S40" s="3">
        <v>0.20580465000000001</v>
      </c>
      <c r="T40" s="3">
        <v>0.20816628000000001</v>
      </c>
      <c r="U40" s="3">
        <v>0.20676512</v>
      </c>
      <c r="V40" s="3">
        <v>0.20160813999999999</v>
      </c>
      <c r="W40" s="3">
        <v>0.20280581</v>
      </c>
      <c r="X40" s="3">
        <v>0.21097790999999999</v>
      </c>
      <c r="Y40" s="3">
        <v>0.21720813999999999</v>
      </c>
      <c r="Z40" s="3">
        <v>0.23513487999999999</v>
      </c>
      <c r="AA40" s="3">
        <v>0.23396744</v>
      </c>
      <c r="AB40" s="3">
        <v>0.23718255999999999</v>
      </c>
      <c r="AC40" s="3">
        <v>0.23496395</v>
      </c>
      <c r="AD40" s="3">
        <v>0.28985116</v>
      </c>
      <c r="AE40" s="3">
        <v>0.33234418999999998</v>
      </c>
      <c r="AF40" s="3">
        <v>0.33200465000000001</v>
      </c>
      <c r="AG40" s="3">
        <v>0.32335814000000002</v>
      </c>
      <c r="AH40" s="3">
        <v>0.35280465</v>
      </c>
      <c r="AI40" s="3">
        <v>0.37391162999999999</v>
      </c>
      <c r="AJ40" s="3">
        <v>0.3793686</v>
      </c>
      <c r="AK40" s="3">
        <v>0.40341860000000002</v>
      </c>
      <c r="AL40" s="3">
        <v>0.50053837000000001</v>
      </c>
      <c r="AM40" s="3">
        <v>0.56290814</v>
      </c>
      <c r="AN40" s="3">
        <v>0.59958487999999999</v>
      </c>
      <c r="AO40" s="3">
        <v>0.58353255999999998</v>
      </c>
      <c r="AP40" s="3">
        <v>0.60616977000000005</v>
      </c>
      <c r="AQ40" s="3">
        <v>0.55806511999999997</v>
      </c>
      <c r="AR40" s="3">
        <v>0.61370464999999996</v>
      </c>
      <c r="AS40" s="3">
        <v>0.62016744000000001</v>
      </c>
      <c r="AT40" s="3">
        <v>0.60978255999999997</v>
      </c>
      <c r="AU40" s="3">
        <v>0.60418256000000004</v>
      </c>
      <c r="AV40" s="3">
        <v>0.60334767</v>
      </c>
      <c r="AW40" s="3">
        <v>0.59421279000000005</v>
      </c>
      <c r="AX40" s="3">
        <v>0.55829651000000002</v>
      </c>
      <c r="AY40" s="3">
        <v>0.59003022999999999</v>
      </c>
      <c r="AZ40" s="3">
        <v>0.58060233000000006</v>
      </c>
      <c r="BA40" s="3">
        <v>0.60902791000000001</v>
      </c>
      <c r="BB40" s="3">
        <v>0.56823022999999995</v>
      </c>
      <c r="BC40" s="3">
        <v>0.56697092999999998</v>
      </c>
      <c r="BD40" s="3">
        <v>0.52678022999999996</v>
      </c>
      <c r="BE40" s="3">
        <v>0.5140093</v>
      </c>
      <c r="BF40" s="3">
        <v>0.53412442000000004</v>
      </c>
      <c r="BG40" s="3">
        <v>0.55049535000000005</v>
      </c>
      <c r="BH40" s="3">
        <v>0.63488140000000004</v>
      </c>
      <c r="BI40" s="3">
        <v>0.67760465000000003</v>
      </c>
      <c r="BJ40" s="3">
        <v>0.69979999999999998</v>
      </c>
      <c r="BK40" s="3">
        <v>0.63203255999999997</v>
      </c>
      <c r="BL40" s="3">
        <v>0.66700581000000003</v>
      </c>
      <c r="BM40" s="3">
        <v>0.63819650999999999</v>
      </c>
      <c r="BN40" s="3">
        <v>0.72113256000000003</v>
      </c>
      <c r="BO40" s="3">
        <v>0.72507674</v>
      </c>
      <c r="BP40" s="3">
        <v>0.67856976999999996</v>
      </c>
      <c r="BQ40" s="3">
        <v>0.66049186000000004</v>
      </c>
      <c r="BR40" s="3">
        <v>0.68059069999999999</v>
      </c>
      <c r="BS40" s="3">
        <v>0.69888720999999998</v>
      </c>
      <c r="BT40" s="3">
        <v>0.66476628000000004</v>
      </c>
      <c r="BU40" s="3">
        <v>0.64497325999999999</v>
      </c>
      <c r="BV40" s="3">
        <v>0.59447791000000005</v>
      </c>
      <c r="BW40" s="3">
        <v>0.56553836999999996</v>
      </c>
      <c r="BX40" s="3">
        <v>0.46675348999999999</v>
      </c>
      <c r="BY40" s="3">
        <v>0.49125349000000001</v>
      </c>
      <c r="BZ40" s="3">
        <v>0.51293953000000003</v>
      </c>
      <c r="CA40" s="3">
        <v>0.51764069999999995</v>
      </c>
      <c r="CB40" s="3">
        <v>0.53059767000000002</v>
      </c>
      <c r="CC40" s="3">
        <v>0.46256744</v>
      </c>
      <c r="CD40" s="3">
        <v>0.41122906999999997</v>
      </c>
      <c r="CE40" s="3">
        <v>0.38587790999999999</v>
      </c>
      <c r="CF40" s="3">
        <v>0.39993952999999999</v>
      </c>
      <c r="CG40" s="3">
        <v>0.43068836999999999</v>
      </c>
      <c r="CH40" s="3">
        <v>0.46650000000000003</v>
      </c>
      <c r="CI40" s="3">
        <v>0.45488371999999999</v>
      </c>
      <c r="CJ40" s="3">
        <v>0.44611977000000003</v>
      </c>
      <c r="CK40" s="3">
        <v>0.40302325999999999</v>
      </c>
      <c r="CL40" s="3">
        <v>0.39990698000000002</v>
      </c>
      <c r="CM40" s="3">
        <v>0.39585580999999997</v>
      </c>
      <c r="CN40" s="3">
        <v>0.35099650999999998</v>
      </c>
      <c r="CO40" s="3">
        <v>0.31522442000000001</v>
      </c>
      <c r="CP40" s="3">
        <v>0.32231977000000001</v>
      </c>
      <c r="CQ40" s="3">
        <v>0.30924301999999998</v>
      </c>
      <c r="CR40" s="3">
        <v>0.28509185999999997</v>
      </c>
      <c r="CS40" s="3">
        <v>0.28633953000000001</v>
      </c>
      <c r="CT40" s="3">
        <v>0.34333837</v>
      </c>
      <c r="CU40" s="3">
        <v>0.29057326</v>
      </c>
      <c r="CV40" s="3">
        <v>0.28011512</v>
      </c>
      <c r="CZ40" s="37">
        <f>(((DX40/2)+DY40+DZ40+(EA40/2))*5)</f>
        <v>14.291052980132461</v>
      </c>
      <c r="DA40" s="37">
        <f>((DW40/2)+(DX40/2)+(EA40/2)+(EB40/2))*5</f>
        <v>11.397194536423825</v>
      </c>
      <c r="DB40" s="37">
        <f>((SUM(DH40:DV40)+(DW40/2)+(EB40/2)+SUM(EC40:EE40))*5)+SUM(DH41:EE41)</f>
        <v>91.189722019867531</v>
      </c>
      <c r="DE40" s="37" t="str">
        <f t="shared" si="1"/>
        <v>Industrial</v>
      </c>
      <c r="DF40" s="37" t="str">
        <f t="shared" si="2"/>
        <v>1</v>
      </c>
      <c r="DG40" s="37" t="str">
        <f t="shared" si="3"/>
        <v>Habil</v>
      </c>
      <c r="DH40" s="41">
        <v>0.31030132450331099</v>
      </c>
      <c r="DI40" s="41">
        <v>0.28864503311258299</v>
      </c>
      <c r="DJ40" s="41">
        <v>0.29132086092715198</v>
      </c>
      <c r="DK40" s="41">
        <v>0.298648675496689</v>
      </c>
      <c r="DL40" s="41">
        <v>0.28811423841059602</v>
      </c>
      <c r="DM40" s="41">
        <v>0.31301291390728497</v>
      </c>
      <c r="DN40" s="41">
        <v>0.35511754966887399</v>
      </c>
      <c r="DO40" s="41">
        <v>0.79445529801324499</v>
      </c>
      <c r="DP40" s="41">
        <v>1.4581493377483401</v>
      </c>
      <c r="DQ40" s="41">
        <v>1.7319523178807901</v>
      </c>
      <c r="DR40" s="41">
        <v>1.9246837748344401</v>
      </c>
      <c r="DS40" s="41">
        <v>1.5855678807947</v>
      </c>
      <c r="DT40" s="41">
        <v>1.0926745033112599</v>
      </c>
      <c r="DU40" s="41">
        <v>1.55038708609272</v>
      </c>
      <c r="DV40" s="41">
        <v>1.77780960264901</v>
      </c>
      <c r="DW40" s="41">
        <v>1.7898798013245001</v>
      </c>
      <c r="DX40" s="41">
        <v>1.65165860927152</v>
      </c>
      <c r="DY40" s="41">
        <v>1.0158566225165599</v>
      </c>
      <c r="DZ40" s="41">
        <v>0.71588245033112596</v>
      </c>
      <c r="EA40" s="41">
        <v>0.60128443708609303</v>
      </c>
      <c r="EB40" s="41">
        <v>0.51605496688741703</v>
      </c>
      <c r="EC40" s="41">
        <v>0.35416291390728499</v>
      </c>
      <c r="ED40" s="41">
        <v>0.36494072847682102</v>
      </c>
      <c r="EE40" s="41">
        <v>0.32900231788079498</v>
      </c>
      <c r="EH40" t="s">
        <v>156</v>
      </c>
      <c r="EI40" t="s">
        <v>156</v>
      </c>
      <c r="EJ40" t="s">
        <v>156</v>
      </c>
      <c r="EK40" t="s">
        <v>156</v>
      </c>
      <c r="EL40" t="s">
        <v>156</v>
      </c>
      <c r="EM40" t="s">
        <v>156</v>
      </c>
      <c r="EN40" t="s">
        <v>156</v>
      </c>
      <c r="EO40" t="s">
        <v>156</v>
      </c>
      <c r="EP40" t="s">
        <v>156</v>
      </c>
      <c r="EQ40" t="s">
        <v>156</v>
      </c>
      <c r="ER40" t="s">
        <v>156</v>
      </c>
      <c r="ES40" t="s">
        <v>156</v>
      </c>
      <c r="ET40" t="s">
        <v>156</v>
      </c>
      <c r="EU40" t="s">
        <v>156</v>
      </c>
      <c r="EV40" t="s">
        <v>156</v>
      </c>
      <c r="EW40" t="s">
        <v>156</v>
      </c>
      <c r="EX40" t="s">
        <v>156</v>
      </c>
      <c r="EY40" t="s">
        <v>156</v>
      </c>
      <c r="EZ40" t="s">
        <v>156</v>
      </c>
      <c r="FA40" t="s">
        <v>156</v>
      </c>
      <c r="FB40" t="s">
        <v>156</v>
      </c>
      <c r="FC40" t="s">
        <v>156</v>
      </c>
      <c r="FD40" t="s">
        <v>156</v>
      </c>
      <c r="FE40" t="s">
        <v>156</v>
      </c>
    </row>
    <row r="41" spans="2:161" x14ac:dyDescent="0.25">
      <c r="B41" s="4" t="s">
        <v>114</v>
      </c>
      <c r="C41" s="4" t="s">
        <v>104</v>
      </c>
      <c r="D41" s="4" t="s">
        <v>101</v>
      </c>
      <c r="E41" s="4">
        <v>0.32924883999999999</v>
      </c>
      <c r="F41" s="4">
        <v>0.32343371999999998</v>
      </c>
      <c r="G41" s="4">
        <v>0.26142209</v>
      </c>
      <c r="H41" s="4">
        <v>0.26146395</v>
      </c>
      <c r="I41" s="4">
        <v>0.25387325999999999</v>
      </c>
      <c r="J41" s="4">
        <v>0.25153372000000002</v>
      </c>
      <c r="K41" s="4">
        <v>0.24444767000000001</v>
      </c>
      <c r="L41" s="4">
        <v>0.21904767</v>
      </c>
      <c r="M41" s="4">
        <v>0.23071279</v>
      </c>
      <c r="N41" s="4">
        <v>0.24510349000000001</v>
      </c>
      <c r="O41" s="4">
        <v>0.2463407</v>
      </c>
      <c r="P41" s="4">
        <v>0.25098488000000002</v>
      </c>
      <c r="Q41" s="4">
        <v>0.25320698000000003</v>
      </c>
      <c r="R41" s="4">
        <v>0.23867209</v>
      </c>
      <c r="S41" s="4">
        <v>0.22471163</v>
      </c>
      <c r="T41" s="4">
        <v>0.23679884000000001</v>
      </c>
      <c r="U41" s="4">
        <v>0.2468814</v>
      </c>
      <c r="V41" s="4">
        <v>0.23420232999999999</v>
      </c>
      <c r="W41" s="4">
        <v>0.24195580999999999</v>
      </c>
      <c r="X41" s="4">
        <v>0.24867791</v>
      </c>
      <c r="Y41" s="4">
        <v>0.24028605</v>
      </c>
      <c r="Z41" s="4">
        <v>0.22698836999999999</v>
      </c>
      <c r="AA41" s="4">
        <v>0.23571279000000001</v>
      </c>
      <c r="AB41" s="4">
        <v>0.23812442</v>
      </c>
      <c r="AC41" s="4">
        <v>0.25933604999999998</v>
      </c>
      <c r="AD41" s="4">
        <v>0.26921394999999998</v>
      </c>
      <c r="AE41" s="4">
        <v>0.24829419</v>
      </c>
      <c r="AF41" s="4">
        <v>0.25269069999999999</v>
      </c>
      <c r="AG41" s="4">
        <v>0.25110115999999999</v>
      </c>
      <c r="AH41" s="4">
        <v>0.32801976999999999</v>
      </c>
      <c r="AI41" s="4">
        <v>0.28048952999999999</v>
      </c>
      <c r="AJ41" s="4">
        <v>0.34474535000000001</v>
      </c>
      <c r="AK41" s="4">
        <v>0.39943023</v>
      </c>
      <c r="AL41" s="4">
        <v>0.39694185999999998</v>
      </c>
      <c r="AM41" s="4">
        <v>0.52855814000000001</v>
      </c>
      <c r="AN41" s="4">
        <v>0.49612326000000001</v>
      </c>
      <c r="AO41" s="4">
        <v>0.45911859999999999</v>
      </c>
      <c r="AP41" s="4">
        <v>0.42421047000000001</v>
      </c>
      <c r="AQ41" s="4">
        <v>0.47318605000000002</v>
      </c>
      <c r="AR41" s="4">
        <v>0.50901627999999999</v>
      </c>
      <c r="AS41" s="4">
        <v>0.52813721000000002</v>
      </c>
      <c r="AT41" s="4">
        <v>0.58044070000000003</v>
      </c>
      <c r="AU41" s="4">
        <v>0.55333836999999997</v>
      </c>
      <c r="AV41" s="4">
        <v>0.64093140000000004</v>
      </c>
      <c r="AW41" s="4">
        <v>0.58881976999999996</v>
      </c>
      <c r="AX41" s="4">
        <v>0.54367093</v>
      </c>
      <c r="AY41" s="4">
        <v>0.51989766999999998</v>
      </c>
      <c r="AZ41" s="4">
        <v>0.51042673999999999</v>
      </c>
      <c r="BA41" s="4">
        <v>0.43030116000000002</v>
      </c>
      <c r="BB41" s="4">
        <v>0.41200349000000003</v>
      </c>
      <c r="BC41" s="4">
        <v>0.40918022999999998</v>
      </c>
      <c r="BD41" s="4">
        <v>0.43916628000000002</v>
      </c>
      <c r="BE41" s="4">
        <v>0.50200929999999999</v>
      </c>
      <c r="BF41" s="4">
        <v>0.43244302000000001</v>
      </c>
      <c r="BG41" s="4">
        <v>0.44897441999999999</v>
      </c>
      <c r="BH41" s="4">
        <v>0.49616395000000002</v>
      </c>
      <c r="BI41" s="4">
        <v>0.53269069999999996</v>
      </c>
      <c r="BJ41" s="4">
        <v>0.50415116000000004</v>
      </c>
      <c r="BK41" s="4">
        <v>0.47914535000000003</v>
      </c>
      <c r="BL41" s="4">
        <v>0.52087791000000006</v>
      </c>
      <c r="BM41" s="4">
        <v>0.46697674</v>
      </c>
      <c r="BN41" s="4">
        <v>0.47376278999999999</v>
      </c>
      <c r="BO41" s="4">
        <v>0.46734999999999999</v>
      </c>
      <c r="BP41" s="4">
        <v>0.46181394999999997</v>
      </c>
      <c r="BQ41" s="4">
        <v>0.49038605000000002</v>
      </c>
      <c r="BR41" s="4">
        <v>0.44058372000000001</v>
      </c>
      <c r="BS41" s="4">
        <v>0.38895000000000002</v>
      </c>
      <c r="BT41" s="4">
        <v>0.39493952999999998</v>
      </c>
      <c r="BU41" s="4">
        <v>0.33918140000000002</v>
      </c>
      <c r="BV41" s="4">
        <v>0.33814186000000002</v>
      </c>
      <c r="BW41" s="4">
        <v>0.44943022999999999</v>
      </c>
      <c r="BX41" s="4">
        <v>0.49436163</v>
      </c>
      <c r="BY41" s="4">
        <v>0.47196512000000002</v>
      </c>
      <c r="BZ41" s="4">
        <v>0.46960581000000001</v>
      </c>
      <c r="CA41" s="4">
        <v>0.39457557999999998</v>
      </c>
      <c r="CB41" s="4">
        <v>0.43546627999999998</v>
      </c>
      <c r="CC41" s="4">
        <v>0.35686046999999999</v>
      </c>
      <c r="CD41" s="4">
        <v>0.35357674</v>
      </c>
      <c r="CE41" s="4">
        <v>0.42240813999999999</v>
      </c>
      <c r="CF41" s="4">
        <v>0.38030698000000002</v>
      </c>
      <c r="CG41" s="4">
        <v>0.38006046999999998</v>
      </c>
      <c r="CH41" s="4">
        <v>0.36693372000000002</v>
      </c>
      <c r="CI41" s="4">
        <v>0.35775698</v>
      </c>
      <c r="CJ41" s="4">
        <v>0.29852791000000001</v>
      </c>
      <c r="CK41" s="4">
        <v>0.31842557999999999</v>
      </c>
      <c r="CL41" s="4">
        <v>0.31933255999999999</v>
      </c>
      <c r="CM41" s="4">
        <v>0.31012209000000002</v>
      </c>
      <c r="CN41" s="4">
        <v>0.30936859999999999</v>
      </c>
      <c r="CO41" s="4">
        <v>0.32166046999999998</v>
      </c>
      <c r="CP41" s="4">
        <v>0.33430464999999998</v>
      </c>
      <c r="CQ41" s="4">
        <v>0.35167790999999998</v>
      </c>
      <c r="CR41" s="4">
        <v>0.34938372000000001</v>
      </c>
      <c r="CS41" s="4">
        <v>0.27062208999999998</v>
      </c>
      <c r="CT41" s="4">
        <v>0.26923256000000001</v>
      </c>
      <c r="CU41" s="4">
        <v>0.28403836999999998</v>
      </c>
      <c r="CV41" s="4">
        <v>0.28035115999999999</v>
      </c>
      <c r="CZ41" s="40">
        <f>CZ40/SUM($CZ40:$DB40)</f>
        <v>0.12227328243992809</v>
      </c>
      <c r="DA41" s="40">
        <f>DA40/SUM($CZ40:$DB40)</f>
        <v>9.7513625378921442E-2</v>
      </c>
      <c r="DB41" s="40">
        <f>DB40/SUM($CZ40:$DB40)</f>
        <v>0.78021309218115042</v>
      </c>
      <c r="DE41" s="37" t="str">
        <f t="shared" si="1"/>
        <v>Industrial</v>
      </c>
      <c r="DF41" s="37" t="str">
        <f t="shared" si="2"/>
        <v>1</v>
      </c>
      <c r="DG41" s="37" t="str">
        <f t="shared" si="3"/>
        <v>Sabado</v>
      </c>
      <c r="DH41" s="41">
        <v>0.331994039735099</v>
      </c>
      <c r="DI41" s="41">
        <v>0.33371225165562901</v>
      </c>
      <c r="DJ41" s="41">
        <v>0.34499139072847701</v>
      </c>
      <c r="DK41" s="41">
        <v>0.31868377483443699</v>
      </c>
      <c r="DL41" s="41">
        <v>0.30520298013245001</v>
      </c>
      <c r="DM41" s="41">
        <v>0.32839900662251598</v>
      </c>
      <c r="DN41" s="41">
        <v>0.34203046357615902</v>
      </c>
      <c r="DO41" s="41">
        <v>0.43857384105960201</v>
      </c>
      <c r="DP41" s="41">
        <v>0.46225099337748299</v>
      </c>
      <c r="DQ41" s="41">
        <v>0.537578145695364</v>
      </c>
      <c r="DR41" s="41">
        <v>0.51579668874172202</v>
      </c>
      <c r="DS41" s="41">
        <v>0.51262715231788003</v>
      </c>
      <c r="DT41" s="41">
        <v>0.48905894039735098</v>
      </c>
      <c r="DU41" s="41">
        <v>0.440870860927152</v>
      </c>
      <c r="DV41" s="41">
        <v>0.46708907284768197</v>
      </c>
      <c r="DW41" s="41">
        <v>0.44906291390728498</v>
      </c>
      <c r="DX41" s="41">
        <v>0.46312450331125798</v>
      </c>
      <c r="DY41" s="41">
        <v>0.487235099337748</v>
      </c>
      <c r="DZ41" s="41">
        <v>0.494421523178808</v>
      </c>
      <c r="EA41" s="41">
        <v>0.38113774834437097</v>
      </c>
      <c r="EB41" s="41">
        <v>0.38121456953642402</v>
      </c>
      <c r="EC41" s="41">
        <v>0.365750331125828</v>
      </c>
      <c r="ED41" s="41">
        <v>0.34006953642384102</v>
      </c>
      <c r="EE41" s="41">
        <v>0.34927748344370901</v>
      </c>
      <c r="EH41" s="25">
        <v>1.1117063899999999</v>
      </c>
      <c r="EI41" s="25">
        <v>0.97509127500000004</v>
      </c>
      <c r="EJ41" s="25">
        <v>1.00531046</v>
      </c>
      <c r="EK41" s="25">
        <v>0.97834767500000008</v>
      </c>
      <c r="EL41" s="25">
        <v>0.94186744499999997</v>
      </c>
      <c r="EM41" s="25">
        <v>0.94919535500000007</v>
      </c>
      <c r="EN41" s="25">
        <v>1.01775175</v>
      </c>
      <c r="EO41" s="25">
        <v>1.1132843000000001</v>
      </c>
      <c r="EP41" s="25">
        <v>1.4405662800000001</v>
      </c>
      <c r="EQ41" s="25">
        <v>1.573949415</v>
      </c>
      <c r="ER41" s="25">
        <v>1.8177069800000001</v>
      </c>
      <c r="ES41" s="25">
        <v>1.7566784900000001</v>
      </c>
      <c r="ET41" s="25">
        <v>1.47264302</v>
      </c>
      <c r="EU41" s="25">
        <v>1.67662383</v>
      </c>
      <c r="EV41" s="25">
        <v>1.81249942</v>
      </c>
      <c r="EW41" s="25">
        <v>1.6450069700000001</v>
      </c>
      <c r="EX41" s="25">
        <v>1.6333848849999999</v>
      </c>
      <c r="EY41" s="25">
        <v>1.6173360450000001</v>
      </c>
      <c r="EZ41" s="25">
        <v>1.6405127899999998</v>
      </c>
      <c r="FA41" s="25">
        <v>1.4830604650000001</v>
      </c>
      <c r="FB41" s="25">
        <v>1.522001165</v>
      </c>
      <c r="FC41" s="25">
        <v>1.3519802300000001</v>
      </c>
      <c r="FD41" s="25">
        <v>1.3615238449999998</v>
      </c>
      <c r="FE41" s="25">
        <v>1.15116453</v>
      </c>
    </row>
    <row r="42" spans="2:161" x14ac:dyDescent="0.25">
      <c r="B42" s="5" t="s">
        <v>114</v>
      </c>
      <c r="C42" s="5" t="s">
        <v>104</v>
      </c>
      <c r="D42" s="5" t="s">
        <v>102</v>
      </c>
      <c r="E42" s="5">
        <v>0.27473023000000002</v>
      </c>
      <c r="F42" s="5">
        <v>0.24772093000000001</v>
      </c>
      <c r="G42" s="5">
        <v>0.26521278999999998</v>
      </c>
      <c r="H42" s="5">
        <v>0.26018023000000001</v>
      </c>
      <c r="I42" s="5">
        <v>0.25855929999999999</v>
      </c>
      <c r="J42" s="5">
        <v>0.24741162999999999</v>
      </c>
      <c r="K42" s="5">
        <v>0.24587558000000001</v>
      </c>
      <c r="L42" s="5">
        <v>0.22943372000000001</v>
      </c>
      <c r="M42" s="5">
        <v>0.24762442000000001</v>
      </c>
      <c r="N42" s="5">
        <v>0.2720186</v>
      </c>
      <c r="O42" s="5">
        <v>0.24975116</v>
      </c>
      <c r="P42" s="5">
        <v>0.26808488000000003</v>
      </c>
      <c r="Q42" s="5">
        <v>0.24866162999999999</v>
      </c>
      <c r="R42" s="5">
        <v>0.25494767000000002</v>
      </c>
      <c r="S42" s="5">
        <v>0.23786860000000001</v>
      </c>
      <c r="T42" s="5">
        <v>0.26182791</v>
      </c>
      <c r="U42" s="5">
        <v>0.24273371999999999</v>
      </c>
      <c r="V42" s="5">
        <v>0.21537907000000001</v>
      </c>
      <c r="W42" s="5">
        <v>0.21305814000000001</v>
      </c>
      <c r="X42" s="5">
        <v>0.24084651000000001</v>
      </c>
      <c r="Y42" s="5">
        <v>0.22824419000000001</v>
      </c>
      <c r="Z42" s="5">
        <v>0.23450698</v>
      </c>
      <c r="AA42" s="5">
        <v>0.25904535000000001</v>
      </c>
      <c r="AB42" s="5">
        <v>0.23548256000000001</v>
      </c>
      <c r="AC42" s="5">
        <v>0.23816163000000001</v>
      </c>
      <c r="AD42" s="5">
        <v>0.25704535000000001</v>
      </c>
      <c r="AE42" s="5">
        <v>0.25134651000000002</v>
      </c>
      <c r="AF42" s="5">
        <v>0.25941512</v>
      </c>
      <c r="AG42" s="5">
        <v>0.25589186000000003</v>
      </c>
      <c r="AH42" s="5">
        <v>0.26964070000000001</v>
      </c>
      <c r="AI42" s="5">
        <v>0.24402673999999999</v>
      </c>
      <c r="AJ42" s="5">
        <v>0.25265348999999998</v>
      </c>
      <c r="AK42" s="5">
        <v>0.25577093000000001</v>
      </c>
      <c r="AL42" s="5">
        <v>0.24840349</v>
      </c>
      <c r="AM42" s="5">
        <v>0.26480115999999998</v>
      </c>
      <c r="AN42" s="5">
        <v>0.29110349000000002</v>
      </c>
      <c r="AO42" s="5">
        <v>0.28177208999999998</v>
      </c>
      <c r="AP42" s="5">
        <v>0.31783487999999999</v>
      </c>
      <c r="AQ42" s="5">
        <v>0.33297209</v>
      </c>
      <c r="AR42" s="5">
        <v>0.34978837000000002</v>
      </c>
      <c r="AS42" s="5">
        <v>0.31696278999999999</v>
      </c>
      <c r="AT42" s="5">
        <v>0.36915930000000002</v>
      </c>
      <c r="AU42" s="5">
        <v>0.31793255999999998</v>
      </c>
      <c r="AV42" s="5">
        <v>0.32851163</v>
      </c>
      <c r="AW42" s="5">
        <v>0.32237441999999999</v>
      </c>
      <c r="AX42" s="5">
        <v>0.33862441999999998</v>
      </c>
      <c r="AY42" s="5">
        <v>0.33106976999999999</v>
      </c>
      <c r="AZ42" s="5">
        <v>0.35847326000000002</v>
      </c>
      <c r="BA42" s="5">
        <v>0.30935465000000001</v>
      </c>
      <c r="BB42" s="5">
        <v>0.34442093000000001</v>
      </c>
      <c r="BC42" s="5">
        <v>0.29995115999999999</v>
      </c>
      <c r="BD42" s="5">
        <v>0.30090813999999999</v>
      </c>
      <c r="BE42" s="5">
        <v>0.34403371999999999</v>
      </c>
      <c r="BF42" s="5">
        <v>0.3345593</v>
      </c>
      <c r="BG42" s="5">
        <v>0.39581860000000002</v>
      </c>
      <c r="BH42" s="5">
        <v>0.39924535</v>
      </c>
      <c r="BI42" s="5">
        <v>0.39939418999999998</v>
      </c>
      <c r="BJ42" s="5">
        <v>0.40788721</v>
      </c>
      <c r="BK42" s="5">
        <v>0.40113022999999998</v>
      </c>
      <c r="BL42" s="5">
        <v>0.37972209000000001</v>
      </c>
      <c r="BM42" s="5">
        <v>0.36154999999999998</v>
      </c>
      <c r="BN42" s="5">
        <v>0.34845348999999998</v>
      </c>
      <c r="BO42" s="5">
        <v>0.38321744000000002</v>
      </c>
      <c r="BP42" s="5">
        <v>0.32688952999999998</v>
      </c>
      <c r="BQ42" s="5">
        <v>0.35684884</v>
      </c>
      <c r="BR42" s="5">
        <v>0.36336627999999999</v>
      </c>
      <c r="BS42" s="5">
        <v>0.44434185999999998</v>
      </c>
      <c r="BT42" s="5">
        <v>0.38735349000000002</v>
      </c>
      <c r="BU42" s="5">
        <v>0.41182208999999997</v>
      </c>
      <c r="BV42" s="5">
        <v>0.41319302000000002</v>
      </c>
      <c r="BW42" s="5">
        <v>0.42293256000000001</v>
      </c>
      <c r="BX42" s="5">
        <v>0.36560930000000003</v>
      </c>
      <c r="BY42" s="5">
        <v>0.35319419000000002</v>
      </c>
      <c r="BZ42" s="5">
        <v>0.42056279000000002</v>
      </c>
      <c r="CA42" s="5">
        <v>0.36342208999999998</v>
      </c>
      <c r="CB42" s="5">
        <v>0.37223371999999999</v>
      </c>
      <c r="CC42" s="5">
        <v>0.34847674000000001</v>
      </c>
      <c r="CD42" s="5">
        <v>0.34566627999999999</v>
      </c>
      <c r="CE42" s="5">
        <v>0.40379651</v>
      </c>
      <c r="CF42" s="5">
        <v>0.35502907</v>
      </c>
      <c r="CG42" s="5">
        <v>0.42287907000000002</v>
      </c>
      <c r="CH42" s="5">
        <v>0.36859766999999999</v>
      </c>
      <c r="CI42" s="5">
        <v>0.44778488</v>
      </c>
      <c r="CJ42" s="5">
        <v>0.40146163000000001</v>
      </c>
      <c r="CK42" s="5">
        <v>0.38159186</v>
      </c>
      <c r="CL42" s="5">
        <v>0.35477790999999997</v>
      </c>
      <c r="CM42" s="5">
        <v>0.37718604999999999</v>
      </c>
      <c r="CN42" s="5">
        <v>0.33315581</v>
      </c>
      <c r="CO42" s="5">
        <v>0.36646627999999998</v>
      </c>
      <c r="CP42" s="5">
        <v>0.3625314</v>
      </c>
      <c r="CQ42" s="5">
        <v>0.29826047</v>
      </c>
      <c r="CR42" s="5">
        <v>0.33876278999999998</v>
      </c>
      <c r="CS42" s="5">
        <v>0.31592790999999998</v>
      </c>
      <c r="CT42" s="5">
        <v>0.30107674000000001</v>
      </c>
      <c r="CU42" s="5">
        <v>0.30124069999999997</v>
      </c>
      <c r="CV42" s="5">
        <v>0.27983953</v>
      </c>
      <c r="CZ42" s="37">
        <v>0.1131218151542801</v>
      </c>
      <c r="DA42" s="37">
        <v>7.9692264015344558E-2</v>
      </c>
      <c r="DB42" s="37">
        <v>0.80718592083037544</v>
      </c>
      <c r="DE42" s="37" t="str">
        <f t="shared" si="1"/>
        <v>Industrial</v>
      </c>
      <c r="DF42" s="37" t="str">
        <f t="shared" si="2"/>
        <v>1</v>
      </c>
      <c r="DG42" s="37" t="str">
        <f t="shared" si="3"/>
        <v>Domingo</v>
      </c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H42" t="s">
        <v>156</v>
      </c>
      <c r="EI42" t="s">
        <v>156</v>
      </c>
      <c r="EJ42" t="s">
        <v>156</v>
      </c>
      <c r="EK42" t="s">
        <v>156</v>
      </c>
      <c r="EL42" t="s">
        <v>156</v>
      </c>
      <c r="EM42" t="s">
        <v>156</v>
      </c>
      <c r="EN42" t="s">
        <v>156</v>
      </c>
      <c r="EO42" t="s">
        <v>156</v>
      </c>
      <c r="EP42" t="s">
        <v>156</v>
      </c>
      <c r="EQ42" t="s">
        <v>156</v>
      </c>
      <c r="ER42" t="s">
        <v>156</v>
      </c>
      <c r="ES42" t="s">
        <v>156</v>
      </c>
      <c r="ET42" t="s">
        <v>156</v>
      </c>
      <c r="EU42" t="s">
        <v>156</v>
      </c>
      <c r="EV42" t="s">
        <v>156</v>
      </c>
      <c r="EW42" t="s">
        <v>156</v>
      </c>
      <c r="EX42" t="s">
        <v>156</v>
      </c>
      <c r="EY42" t="s">
        <v>156</v>
      </c>
      <c r="EZ42" t="s">
        <v>156</v>
      </c>
      <c r="FA42" t="s">
        <v>156</v>
      </c>
      <c r="FB42" t="s">
        <v>156</v>
      </c>
      <c r="FC42" t="s">
        <v>156</v>
      </c>
      <c r="FD42" t="s">
        <v>156</v>
      </c>
      <c r="FE42" t="s">
        <v>156</v>
      </c>
    </row>
    <row r="43" spans="2:161" x14ac:dyDescent="0.25">
      <c r="B43" s="3" t="s">
        <v>114</v>
      </c>
      <c r="C43" s="3" t="s">
        <v>108</v>
      </c>
      <c r="D43" s="3" t="s">
        <v>100</v>
      </c>
      <c r="E43" s="3">
        <v>1.1597061200000001</v>
      </c>
      <c r="F43" s="3">
        <v>1.07796939</v>
      </c>
      <c r="G43" s="3">
        <v>1.1620693900000001</v>
      </c>
      <c r="H43" s="3">
        <v>1.1489061199999999</v>
      </c>
      <c r="I43" s="3">
        <v>1.0701551</v>
      </c>
      <c r="J43" s="3">
        <v>1.0295326499999999</v>
      </c>
      <c r="K43" s="3">
        <v>1.0503530599999999</v>
      </c>
      <c r="L43" s="3">
        <v>1.04877551</v>
      </c>
      <c r="M43" s="3">
        <v>1.06723469</v>
      </c>
      <c r="N43" s="3">
        <v>1.1372775500000001</v>
      </c>
      <c r="O43" s="3">
        <v>1.1310183700000001</v>
      </c>
      <c r="P43" s="3">
        <v>1.0345142899999999</v>
      </c>
      <c r="Q43" s="3">
        <v>1.0585612200000001</v>
      </c>
      <c r="R43" s="3">
        <v>1.1546449000000001</v>
      </c>
      <c r="S43" s="3">
        <v>1.1408918400000001</v>
      </c>
      <c r="T43" s="3">
        <v>1.0664183700000001</v>
      </c>
      <c r="U43" s="3">
        <v>1.1049489800000001</v>
      </c>
      <c r="V43" s="3">
        <v>1.13381837</v>
      </c>
      <c r="W43" s="3">
        <v>1.1881673500000001</v>
      </c>
      <c r="X43" s="3">
        <v>1.2432591799999999</v>
      </c>
      <c r="Y43" s="3">
        <v>1.2601898</v>
      </c>
      <c r="Z43" s="3">
        <v>1.1309938799999999</v>
      </c>
      <c r="AA43" s="3">
        <v>1.1784142900000001</v>
      </c>
      <c r="AB43" s="3">
        <v>1.2360938800000001</v>
      </c>
      <c r="AC43" s="3">
        <v>1.18932449</v>
      </c>
      <c r="AD43" s="3">
        <v>1.4114816299999999</v>
      </c>
      <c r="AE43" s="3">
        <v>1.52177959</v>
      </c>
      <c r="AF43" s="3">
        <v>1.5792693900000001</v>
      </c>
      <c r="AG43" s="3">
        <v>1.7590408200000001</v>
      </c>
      <c r="AH43" s="3">
        <v>2.2679612200000001</v>
      </c>
      <c r="AI43" s="3">
        <v>2.3672122400000002</v>
      </c>
      <c r="AJ43" s="3">
        <v>2.8180367300000002</v>
      </c>
      <c r="AK43" s="3">
        <v>2.9660285700000002</v>
      </c>
      <c r="AL43" s="3">
        <v>3.0542591799999999</v>
      </c>
      <c r="AM43" s="3">
        <v>3.3499142900000001</v>
      </c>
      <c r="AN43" s="3">
        <v>3.2226693900000001</v>
      </c>
      <c r="AO43" s="3">
        <v>3.00762449</v>
      </c>
      <c r="AP43" s="3">
        <v>3.0046693900000001</v>
      </c>
      <c r="AQ43" s="3">
        <v>3.3068938800000001</v>
      </c>
      <c r="AR43" s="3">
        <v>3.3161142899999998</v>
      </c>
      <c r="AS43" s="3">
        <v>3.40702857</v>
      </c>
      <c r="AT43" s="3">
        <v>3.3698101999999999</v>
      </c>
      <c r="AU43" s="3">
        <v>3.4458510200000001</v>
      </c>
      <c r="AV43" s="3">
        <v>3.5690224499999998</v>
      </c>
      <c r="AW43" s="3">
        <v>3.49620204</v>
      </c>
      <c r="AX43" s="3">
        <v>3.26240204</v>
      </c>
      <c r="AY43" s="3">
        <v>3.3764857099999999</v>
      </c>
      <c r="AZ43" s="3">
        <v>2.8816101999999999</v>
      </c>
      <c r="BA43" s="3">
        <v>2.9284693900000001</v>
      </c>
      <c r="BB43" s="3">
        <v>3.02917551</v>
      </c>
      <c r="BC43" s="3">
        <v>2.7827346899999998</v>
      </c>
      <c r="BD43" s="3">
        <v>2.76695102</v>
      </c>
      <c r="BE43" s="3">
        <v>3.1576346900000001</v>
      </c>
      <c r="BF43" s="3">
        <v>3.2496101999999998</v>
      </c>
      <c r="BG43" s="3">
        <v>3.52103878</v>
      </c>
      <c r="BH43" s="3">
        <v>3.4796387800000002</v>
      </c>
      <c r="BI43" s="3">
        <v>3.67363061</v>
      </c>
      <c r="BJ43" s="3">
        <v>3.7506122400000002</v>
      </c>
      <c r="BK43" s="3">
        <v>3.90541837</v>
      </c>
      <c r="BL43" s="3">
        <v>3.5863979600000002</v>
      </c>
      <c r="BM43" s="3">
        <v>3.6168142900000002</v>
      </c>
      <c r="BN43" s="3">
        <v>3.4346020400000001</v>
      </c>
      <c r="BO43" s="3">
        <v>3.5396755099999999</v>
      </c>
      <c r="BP43" s="3">
        <v>3.5440673500000002</v>
      </c>
      <c r="BQ43" s="3">
        <v>3.3901122400000001</v>
      </c>
      <c r="BR43" s="3">
        <v>3.5214244899999998</v>
      </c>
      <c r="BS43" s="3">
        <v>3.1667571400000001</v>
      </c>
      <c r="BT43" s="3">
        <v>3.1073183700000002</v>
      </c>
      <c r="BU43" s="3">
        <v>2.7282367299999999</v>
      </c>
      <c r="BV43" s="3">
        <v>2.5363408199999999</v>
      </c>
      <c r="BW43" s="3">
        <v>2.29880408</v>
      </c>
      <c r="BX43" s="3">
        <v>2.00152653</v>
      </c>
      <c r="BY43" s="3">
        <v>2.06100408</v>
      </c>
      <c r="BZ43" s="3">
        <v>1.8408551</v>
      </c>
      <c r="CA43" s="3">
        <v>1.72679592</v>
      </c>
      <c r="CB43" s="3">
        <v>1.6679163299999999</v>
      </c>
      <c r="CC43" s="3">
        <v>1.60125714</v>
      </c>
      <c r="CD43" s="3">
        <v>1.6347489799999999</v>
      </c>
      <c r="CE43" s="3">
        <v>1.84045306</v>
      </c>
      <c r="CF43" s="3">
        <v>1.8813959200000001</v>
      </c>
      <c r="CG43" s="3">
        <v>1.6167449</v>
      </c>
      <c r="CH43" s="3">
        <v>1.42914082</v>
      </c>
      <c r="CI43" s="3">
        <v>1.39541837</v>
      </c>
      <c r="CJ43" s="3">
        <v>1.3950918400000001</v>
      </c>
      <c r="CK43" s="3">
        <v>1.5061367299999999</v>
      </c>
      <c r="CL43" s="3">
        <v>1.39891224</v>
      </c>
      <c r="CM43" s="3">
        <v>1.36363469</v>
      </c>
      <c r="CN43" s="3">
        <v>1.35409592</v>
      </c>
      <c r="CO43" s="3">
        <v>1.4658449</v>
      </c>
      <c r="CP43" s="3">
        <v>1.3475367300000001</v>
      </c>
      <c r="CQ43" s="3">
        <v>1.3270898</v>
      </c>
      <c r="CR43" s="3">
        <v>1.3055836700000001</v>
      </c>
      <c r="CS43" s="3">
        <v>1.2743101999999999</v>
      </c>
      <c r="CT43" s="3">
        <v>1.24651837</v>
      </c>
      <c r="CU43" s="3">
        <v>1.2505959200000001</v>
      </c>
      <c r="CV43" s="3">
        <v>1.2103448999999999</v>
      </c>
      <c r="CZ43" s="37">
        <f>(((DX43/2)+DY43+DZ43+(EA43/2))*5)</f>
        <v>61.69373341836738</v>
      </c>
      <c r="DA43" s="37">
        <f>((DW43/2)+(DX43/2)+(EA43/2)+(EB43/2))*5</f>
        <v>45.671704081632647</v>
      </c>
      <c r="DB43" s="37">
        <f>((SUM(DH43:DV43)+(DW43/2)+(EB43/2)+SUM(EC43:EE43))*5)+SUM(DH44:EE44)</f>
        <v>382.1679313775511</v>
      </c>
      <c r="DE43" s="37" t="str">
        <f t="shared" si="1"/>
        <v>Industrial</v>
      </c>
      <c r="DF43" s="37" t="str">
        <f t="shared" si="2"/>
        <v>2</v>
      </c>
      <c r="DG43" s="37" t="str">
        <f t="shared" si="3"/>
        <v>Habil</v>
      </c>
      <c r="DH43" s="41">
        <v>1.4424239795918401</v>
      </c>
      <c r="DI43" s="41">
        <v>1.4003484693877499</v>
      </c>
      <c r="DJ43" s="41">
        <v>1.37005867346939</v>
      </c>
      <c r="DK43" s="41">
        <v>1.4385647959183701</v>
      </c>
      <c r="DL43" s="41">
        <v>1.4388617346938799</v>
      </c>
      <c r="DM43" s="41">
        <v>1.6430188775510199</v>
      </c>
      <c r="DN43" s="41">
        <v>2.01438928571429</v>
      </c>
      <c r="DO43" s="41">
        <v>4.3181178571428598</v>
      </c>
      <c r="DP43" s="41">
        <v>6.4426372448979601</v>
      </c>
      <c r="DQ43" s="41">
        <v>7.2799954081632601</v>
      </c>
      <c r="DR43" s="41">
        <v>7.77379846938776</v>
      </c>
      <c r="DS43" s="41">
        <v>6.2080464285714303</v>
      </c>
      <c r="DT43" s="41">
        <v>4.6136622448979603</v>
      </c>
      <c r="DU43" s="41">
        <v>6.6988204081632698</v>
      </c>
      <c r="DV43" s="41">
        <v>7.7743948979591897</v>
      </c>
      <c r="DW43" s="41">
        <v>7.5078857142857096</v>
      </c>
      <c r="DX43" s="41">
        <v>7.2274454081632697</v>
      </c>
      <c r="DY43" s="41">
        <v>4.8335734693877601</v>
      </c>
      <c r="DZ43" s="41">
        <v>2.8843260204081602</v>
      </c>
      <c r="EA43" s="41">
        <v>2.0142489795918399</v>
      </c>
      <c r="EB43" s="41">
        <v>1.51910153061224</v>
      </c>
      <c r="EC43" s="41">
        <v>1.3332586734693901</v>
      </c>
      <c r="ED43" s="41">
        <v>1.2797387755102001</v>
      </c>
      <c r="EE43" s="41">
        <v>1.2281005102040801</v>
      </c>
      <c r="EH43" t="s">
        <v>156</v>
      </c>
      <c r="EI43" t="s">
        <v>156</v>
      </c>
      <c r="EJ43" t="s">
        <v>156</v>
      </c>
      <c r="EK43" t="s">
        <v>156</v>
      </c>
      <c r="EL43" t="s">
        <v>156</v>
      </c>
      <c r="EM43" t="s">
        <v>156</v>
      </c>
      <c r="EN43" t="s">
        <v>156</v>
      </c>
      <c r="EO43" t="s">
        <v>156</v>
      </c>
      <c r="EP43" t="s">
        <v>156</v>
      </c>
      <c r="EQ43" t="s">
        <v>156</v>
      </c>
      <c r="ER43" t="s">
        <v>156</v>
      </c>
      <c r="ES43" t="s">
        <v>156</v>
      </c>
      <c r="ET43" t="s">
        <v>156</v>
      </c>
      <c r="EU43" t="s">
        <v>156</v>
      </c>
      <c r="EV43" t="s">
        <v>156</v>
      </c>
      <c r="EW43" t="s">
        <v>156</v>
      </c>
      <c r="EX43" t="s">
        <v>156</v>
      </c>
      <c r="EY43" t="s">
        <v>156</v>
      </c>
      <c r="EZ43" t="s">
        <v>156</v>
      </c>
      <c r="FA43" t="s">
        <v>156</v>
      </c>
      <c r="FB43" t="s">
        <v>156</v>
      </c>
      <c r="FC43" t="s">
        <v>156</v>
      </c>
      <c r="FD43" t="s">
        <v>156</v>
      </c>
      <c r="FE43" t="s">
        <v>156</v>
      </c>
    </row>
    <row r="44" spans="2:161" x14ac:dyDescent="0.25">
      <c r="B44" s="4" t="s">
        <v>114</v>
      </c>
      <c r="C44" s="4" t="s">
        <v>108</v>
      </c>
      <c r="D44" s="4" t="s">
        <v>101</v>
      </c>
      <c r="E44" s="4">
        <v>1.5959428600000001</v>
      </c>
      <c r="F44" s="4">
        <v>1.5936163299999999</v>
      </c>
      <c r="G44" s="4">
        <v>1.5099449</v>
      </c>
      <c r="H44" s="4">
        <v>1.5035877600000001</v>
      </c>
      <c r="I44" s="4">
        <v>1.5359755100000001</v>
      </c>
      <c r="J44" s="4">
        <v>1.5340653099999999</v>
      </c>
      <c r="K44" s="4">
        <v>1.4612938799999999</v>
      </c>
      <c r="L44" s="4">
        <v>1.44705306</v>
      </c>
      <c r="M44" s="4">
        <v>1.4570714300000001</v>
      </c>
      <c r="N44" s="4">
        <v>1.4655204100000001</v>
      </c>
      <c r="O44" s="4">
        <v>1.5413428600000001</v>
      </c>
      <c r="P44" s="4">
        <v>1.53230204</v>
      </c>
      <c r="Q44" s="4">
        <v>1.58775102</v>
      </c>
      <c r="R44" s="4">
        <v>1.53100612</v>
      </c>
      <c r="S44" s="4">
        <v>1.5382183700000001</v>
      </c>
      <c r="T44" s="4">
        <v>1.52513469</v>
      </c>
      <c r="U44" s="4">
        <v>1.4286285700000001</v>
      </c>
      <c r="V44" s="4">
        <v>1.45432041</v>
      </c>
      <c r="W44" s="4">
        <v>1.44623061</v>
      </c>
      <c r="X44" s="4">
        <v>1.46561633</v>
      </c>
      <c r="Y44" s="4">
        <v>1.4986265299999999</v>
      </c>
      <c r="Z44" s="4">
        <v>1.5085265299999999</v>
      </c>
      <c r="AA44" s="4">
        <v>1.5105346900000001</v>
      </c>
      <c r="AB44" s="4">
        <v>1.5548265299999999</v>
      </c>
      <c r="AC44" s="4">
        <v>1.61815102</v>
      </c>
      <c r="AD44" s="4">
        <v>1.4463265300000001</v>
      </c>
      <c r="AE44" s="4">
        <v>1.5026550999999999</v>
      </c>
      <c r="AF44" s="4">
        <v>1.61995102</v>
      </c>
      <c r="AG44" s="4">
        <v>1.73221837</v>
      </c>
      <c r="AH44" s="4">
        <v>1.68245102</v>
      </c>
      <c r="AI44" s="4">
        <v>1.74569592</v>
      </c>
      <c r="AJ44" s="4">
        <v>1.78344082</v>
      </c>
      <c r="AK44" s="4">
        <v>1.8842571400000001</v>
      </c>
      <c r="AL44" s="4">
        <v>1.8386244899999999</v>
      </c>
      <c r="AM44" s="4">
        <v>1.90479796</v>
      </c>
      <c r="AN44" s="4">
        <v>1.88454286</v>
      </c>
      <c r="AO44" s="4">
        <v>2.0632530600000001</v>
      </c>
      <c r="AP44" s="4">
        <v>1.7619775499999999</v>
      </c>
      <c r="AQ44" s="4">
        <v>1.65987755</v>
      </c>
      <c r="AR44" s="4">
        <v>1.64872449</v>
      </c>
      <c r="AS44" s="4">
        <v>1.6450183700000001</v>
      </c>
      <c r="AT44" s="4">
        <v>1.6717346900000001</v>
      </c>
      <c r="AU44" s="4">
        <v>1.72532245</v>
      </c>
      <c r="AV44" s="4">
        <v>1.7544836699999999</v>
      </c>
      <c r="AW44" s="4">
        <v>1.81300204</v>
      </c>
      <c r="AX44" s="4">
        <v>1.60653673</v>
      </c>
      <c r="AY44" s="4">
        <v>1.5378857100000001</v>
      </c>
      <c r="AZ44" s="4">
        <v>1.5306061200000001</v>
      </c>
      <c r="BA44" s="4">
        <v>1.5916163299999999</v>
      </c>
      <c r="BB44" s="4">
        <v>1.6464755099999999</v>
      </c>
      <c r="BC44" s="4">
        <v>1.4962489800000001</v>
      </c>
      <c r="BD44" s="4">
        <v>1.3249673500000001</v>
      </c>
      <c r="BE44" s="4">
        <v>1.2387816300000001</v>
      </c>
      <c r="BF44" s="4">
        <v>1.29905918</v>
      </c>
      <c r="BG44" s="4">
        <v>1.3676836699999999</v>
      </c>
      <c r="BH44" s="4">
        <v>1.27425918</v>
      </c>
      <c r="BI44" s="4">
        <v>1.28424286</v>
      </c>
      <c r="BJ44" s="4">
        <v>1.33563878</v>
      </c>
      <c r="BK44" s="4">
        <v>1.4012530599999999</v>
      </c>
      <c r="BL44" s="4">
        <v>1.42447959</v>
      </c>
      <c r="BM44" s="4">
        <v>1.3123204100000001</v>
      </c>
      <c r="BN44" s="4">
        <v>1.30654286</v>
      </c>
      <c r="BO44" s="4">
        <v>1.3972530599999999</v>
      </c>
      <c r="BP44" s="4">
        <v>1.2843938800000001</v>
      </c>
      <c r="BQ44" s="4">
        <v>1.2093102</v>
      </c>
      <c r="BR44" s="4">
        <v>1.2941673499999999</v>
      </c>
      <c r="BS44" s="4">
        <v>1.3883571400000001</v>
      </c>
      <c r="BT44" s="4">
        <v>1.3938265299999999</v>
      </c>
      <c r="BU44" s="4">
        <v>1.4641449</v>
      </c>
      <c r="BV44" s="4">
        <v>1.4146877600000001</v>
      </c>
      <c r="BW44" s="4">
        <v>1.35363469</v>
      </c>
      <c r="BX44" s="4">
        <v>1.4783877599999999</v>
      </c>
      <c r="BY44" s="4">
        <v>1.45928776</v>
      </c>
      <c r="BZ44" s="4">
        <v>1.3545224499999999</v>
      </c>
      <c r="CA44" s="4">
        <v>1.41017755</v>
      </c>
      <c r="CB44" s="4">
        <v>1.46518367</v>
      </c>
      <c r="CC44" s="4">
        <v>1.5724673499999999</v>
      </c>
      <c r="CD44" s="4">
        <v>1.6604836700000001</v>
      </c>
      <c r="CE44" s="4">
        <v>1.4963408199999999</v>
      </c>
      <c r="CF44" s="4">
        <v>1.4361142899999999</v>
      </c>
      <c r="CG44" s="4">
        <v>1.32986531</v>
      </c>
      <c r="CH44" s="4">
        <v>1.5752224500000001</v>
      </c>
      <c r="CI44" s="4">
        <v>1.5294918399999999</v>
      </c>
      <c r="CJ44" s="4">
        <v>1.8099285700000001</v>
      </c>
      <c r="CK44" s="4">
        <v>1.66082449</v>
      </c>
      <c r="CL44" s="4">
        <v>1.40994898</v>
      </c>
      <c r="CM44" s="4">
        <v>1.35461224</v>
      </c>
      <c r="CN44" s="4">
        <v>1.3531836699999999</v>
      </c>
      <c r="CO44" s="4">
        <v>1.32806735</v>
      </c>
      <c r="CP44" s="4">
        <v>1.35576531</v>
      </c>
      <c r="CQ44" s="4">
        <v>1.3544</v>
      </c>
      <c r="CR44" s="4">
        <v>1.28742449</v>
      </c>
      <c r="CS44" s="4">
        <v>1.2804326500000001</v>
      </c>
      <c r="CT44" s="4">
        <v>1.2680510199999999</v>
      </c>
      <c r="CU44" s="4">
        <v>1.2615122400000001</v>
      </c>
      <c r="CV44" s="4">
        <v>1.2826367299999999</v>
      </c>
      <c r="CZ44" s="40">
        <f>CZ43/SUM($CZ43:$DB43)</f>
        <v>0.1260255936379264</v>
      </c>
      <c r="DA44" s="40">
        <f>DA43/SUM($CZ43:$DB43)</f>
        <v>9.3296406302910653E-2</v>
      </c>
      <c r="DB44" s="40">
        <f>DB43/SUM($CZ43:$DB43)</f>
        <v>0.78067800005916288</v>
      </c>
      <c r="DE44" s="37" t="str">
        <f t="shared" si="1"/>
        <v>Industrial</v>
      </c>
      <c r="DF44" s="37" t="str">
        <f t="shared" si="2"/>
        <v>2</v>
      </c>
      <c r="DG44" s="37" t="str">
        <f t="shared" si="3"/>
        <v>Sabado</v>
      </c>
      <c r="DH44" s="41">
        <v>1.1607530612244901</v>
      </c>
      <c r="DI44" s="41">
        <v>1.1809785714285701</v>
      </c>
      <c r="DJ44" s="41">
        <v>1.13372806122449</v>
      </c>
      <c r="DK44" s="41">
        <v>1.13327142857143</v>
      </c>
      <c r="DL44" s="41">
        <v>1.1504071428571401</v>
      </c>
      <c r="DM44" s="41">
        <v>1.12610918367347</v>
      </c>
      <c r="DN44" s="41">
        <v>1.2219224489795899</v>
      </c>
      <c r="DO44" s="41">
        <v>1.5148025510204099</v>
      </c>
      <c r="DP44" s="41">
        <v>1.72613775510204</v>
      </c>
      <c r="DQ44" s="41">
        <v>1.7395183673469401</v>
      </c>
      <c r="DR44" s="41">
        <v>1.7022637755102099</v>
      </c>
      <c r="DS44" s="41">
        <v>1.41054030612245</v>
      </c>
      <c r="DT44" s="41">
        <v>1.2308673469387801</v>
      </c>
      <c r="DU44" s="41">
        <v>1.1995556122449</v>
      </c>
      <c r="DV44" s="41">
        <v>1.26696683673469</v>
      </c>
      <c r="DW44" s="41">
        <v>1.2871709183673501</v>
      </c>
      <c r="DX44" s="41">
        <v>1.2599688775510201</v>
      </c>
      <c r="DY44" s="41">
        <v>1.15658265306122</v>
      </c>
      <c r="DZ44" s="41">
        <v>1.3083923469387799</v>
      </c>
      <c r="EA44" s="41">
        <v>1.42492857142857</v>
      </c>
      <c r="EB44" s="41">
        <v>1.28880867346939</v>
      </c>
      <c r="EC44" s="41">
        <v>1.19866224489796</v>
      </c>
      <c r="ED44" s="41">
        <v>1.13670204081633</v>
      </c>
      <c r="EE44" s="41">
        <v>1.1502408163265301</v>
      </c>
      <c r="EH44" s="25">
        <v>5.4175673550000001</v>
      </c>
      <c r="EI44" s="25">
        <v>5.14847857</v>
      </c>
      <c r="EJ44" s="25">
        <v>5.1410989850000002</v>
      </c>
      <c r="EK44" s="25">
        <v>5.3246540800000002</v>
      </c>
      <c r="EL44" s="25">
        <v>5.1436632700000002</v>
      </c>
      <c r="EM44" s="25">
        <v>5.4998887750000005</v>
      </c>
      <c r="EN44" s="25">
        <v>5.5959040800000004</v>
      </c>
      <c r="EO44" s="25">
        <v>5.97346735</v>
      </c>
      <c r="EP44" s="25">
        <v>6.1429714300000002</v>
      </c>
      <c r="EQ44" s="25">
        <v>6.2980581600000001</v>
      </c>
      <c r="ER44" s="25">
        <v>6.2465959150000003</v>
      </c>
      <c r="ES44" s="25">
        <v>5.8881979549999999</v>
      </c>
      <c r="ET44" s="25">
        <v>5.4539898000000004</v>
      </c>
      <c r="EU44" s="25">
        <v>4.8111806049999997</v>
      </c>
      <c r="EV44" s="25">
        <v>4.9891591850000001</v>
      </c>
      <c r="EW44" s="25">
        <v>5.2357081650000001</v>
      </c>
      <c r="EX44" s="25">
        <v>5.6558938750000003</v>
      </c>
      <c r="EY44" s="25">
        <v>5.5015183749999998</v>
      </c>
      <c r="EZ44" s="25">
        <v>5.5443183699999992</v>
      </c>
      <c r="FA44" s="25">
        <v>5.7472081700000004</v>
      </c>
      <c r="FB44" s="25">
        <v>5.6745030649999997</v>
      </c>
      <c r="FC44" s="25">
        <v>5.5983193849999999</v>
      </c>
      <c r="FD44" s="25">
        <v>5.3403459200000007</v>
      </c>
      <c r="FE44" s="25">
        <v>5.0345285649999996</v>
      </c>
    </row>
    <row r="45" spans="2:161" x14ac:dyDescent="0.25">
      <c r="B45" s="5" t="s">
        <v>114</v>
      </c>
      <c r="C45" s="5" t="s">
        <v>108</v>
      </c>
      <c r="D45" s="5" t="s">
        <v>102</v>
      </c>
      <c r="E45" s="5">
        <v>1.15014694</v>
      </c>
      <c r="F45" s="5">
        <v>1.2277469400000001</v>
      </c>
      <c r="G45" s="5">
        <v>1.13697347</v>
      </c>
      <c r="H45" s="5">
        <v>1.11717551</v>
      </c>
      <c r="I45" s="5">
        <v>1.11075714</v>
      </c>
      <c r="J45" s="5">
        <v>1.06980612</v>
      </c>
      <c r="K45" s="5">
        <v>1.02017347</v>
      </c>
      <c r="L45" s="5">
        <v>1.11783265</v>
      </c>
      <c r="M45" s="5">
        <v>1.11624082</v>
      </c>
      <c r="N45" s="5">
        <v>1.1122020399999999</v>
      </c>
      <c r="O45" s="5">
        <v>1.02525102</v>
      </c>
      <c r="P45" s="5">
        <v>1.0322673499999999</v>
      </c>
      <c r="Q45" s="5">
        <v>1.1012428599999999</v>
      </c>
      <c r="R45" s="5">
        <v>1.0612795900000001</v>
      </c>
      <c r="S45" s="5">
        <v>1.13248163</v>
      </c>
      <c r="T45" s="5">
        <v>1.17219388</v>
      </c>
      <c r="U45" s="5">
        <v>1.0897428600000001</v>
      </c>
      <c r="V45" s="5">
        <v>1.0416714300000001</v>
      </c>
      <c r="W45" s="5">
        <v>1.1309653099999999</v>
      </c>
      <c r="X45" s="5">
        <v>1.2301510200000001</v>
      </c>
      <c r="Y45" s="5">
        <v>1.22322653</v>
      </c>
      <c r="Z45" s="5">
        <v>1.31208776</v>
      </c>
      <c r="AA45" s="5">
        <v>1.19029388</v>
      </c>
      <c r="AB45" s="5">
        <v>1.2016551</v>
      </c>
      <c r="AC45" s="5">
        <v>1.2135102</v>
      </c>
      <c r="AD45" s="5">
        <v>1.20985714</v>
      </c>
      <c r="AE45" s="5">
        <v>1.23994286</v>
      </c>
      <c r="AF45" s="5">
        <v>1.3414142899999999</v>
      </c>
      <c r="AG45" s="5">
        <v>1.41023878</v>
      </c>
      <c r="AH45" s="5">
        <v>1.3294816300000001</v>
      </c>
      <c r="AI45" s="5">
        <v>1.1383265300000001</v>
      </c>
      <c r="AJ45" s="5">
        <v>1.1250816299999999</v>
      </c>
      <c r="AK45" s="5">
        <v>1.1512918400000001</v>
      </c>
      <c r="AL45" s="5">
        <v>1.2089449000000001</v>
      </c>
      <c r="AM45" s="5">
        <v>1.21663469</v>
      </c>
      <c r="AN45" s="5">
        <v>1.19684898</v>
      </c>
      <c r="AO45" s="5">
        <v>1.22343673</v>
      </c>
      <c r="AP45" s="5">
        <v>1.34304694</v>
      </c>
      <c r="AQ45" s="5">
        <v>1.42190408</v>
      </c>
      <c r="AR45" s="5">
        <v>1.4738959199999999</v>
      </c>
      <c r="AS45" s="5">
        <v>1.4241122399999999</v>
      </c>
      <c r="AT45" s="5">
        <v>1.3804571400000001</v>
      </c>
      <c r="AU45" s="5">
        <v>1.47139796</v>
      </c>
      <c r="AV45" s="5">
        <v>1.42066531</v>
      </c>
      <c r="AW45" s="5">
        <v>1.3736959200000001</v>
      </c>
      <c r="AX45" s="5">
        <v>1.3465204099999999</v>
      </c>
      <c r="AY45" s="5">
        <v>1.3333081600000001</v>
      </c>
      <c r="AZ45" s="5">
        <v>1.2348408200000001</v>
      </c>
      <c r="BA45" s="5">
        <v>1.2652142900000001</v>
      </c>
      <c r="BB45" s="5">
        <v>1.1769734700000001</v>
      </c>
      <c r="BC45" s="5">
        <v>1.23056122</v>
      </c>
      <c r="BD45" s="5">
        <v>1.1759224500000001</v>
      </c>
      <c r="BE45" s="5">
        <v>1.0917571399999999</v>
      </c>
      <c r="BF45" s="5">
        <v>1.1733224499999999</v>
      </c>
      <c r="BG45" s="5">
        <v>1.04602653</v>
      </c>
      <c r="BH45" s="5">
        <v>1.1314714299999999</v>
      </c>
      <c r="BI45" s="5">
        <v>1.1565857100000001</v>
      </c>
      <c r="BJ45" s="5">
        <v>1.15860816</v>
      </c>
      <c r="BK45" s="5">
        <v>1.1028918400000001</v>
      </c>
      <c r="BL45" s="5">
        <v>1.1146183700000001</v>
      </c>
      <c r="BM45" s="5">
        <v>1.1527102</v>
      </c>
      <c r="BN45" s="5">
        <v>1.2813734699999999</v>
      </c>
      <c r="BO45" s="5">
        <v>1.3196836700000001</v>
      </c>
      <c r="BP45" s="5">
        <v>1.4171387799999999</v>
      </c>
      <c r="BQ45" s="5">
        <v>1.5252163299999999</v>
      </c>
      <c r="BR45" s="5">
        <v>1.61072857</v>
      </c>
      <c r="BS45" s="5">
        <v>1.4534959199999999</v>
      </c>
      <c r="BT45" s="5">
        <v>1.4366857099999999</v>
      </c>
      <c r="BU45" s="5">
        <v>1.4066449000000001</v>
      </c>
      <c r="BV45" s="5">
        <v>1.3227959199999999</v>
      </c>
      <c r="BW45" s="5">
        <v>1.27259184</v>
      </c>
      <c r="BX45" s="5">
        <v>1.2901489799999999</v>
      </c>
      <c r="BY45" s="5">
        <v>1.4232510199999999</v>
      </c>
      <c r="BZ45" s="5">
        <v>1.26182449</v>
      </c>
      <c r="CA45" s="5">
        <v>1.40316939</v>
      </c>
      <c r="CB45" s="5">
        <v>1.31122041</v>
      </c>
      <c r="CC45" s="5">
        <v>1.32549388</v>
      </c>
      <c r="CD45" s="5">
        <v>1.3244183700000001</v>
      </c>
      <c r="CE45" s="5">
        <v>1.3349387800000001</v>
      </c>
      <c r="CF45" s="5">
        <v>1.3441591799999999</v>
      </c>
      <c r="CG45" s="5">
        <v>1.29454694</v>
      </c>
      <c r="CH45" s="5">
        <v>1.2373775499999999</v>
      </c>
      <c r="CI45" s="5">
        <v>1.2586816300000001</v>
      </c>
      <c r="CJ45" s="5">
        <v>1.3138918399999999</v>
      </c>
      <c r="CK45" s="5">
        <v>1.31304898</v>
      </c>
      <c r="CL45" s="5">
        <v>1.32359592</v>
      </c>
      <c r="CM45" s="5">
        <v>1.35109184</v>
      </c>
      <c r="CN45" s="5">
        <v>1.43033265</v>
      </c>
      <c r="CO45" s="5">
        <v>1.32869796</v>
      </c>
      <c r="CP45" s="5">
        <v>1.33445714</v>
      </c>
      <c r="CQ45" s="5">
        <v>1.36486939</v>
      </c>
      <c r="CR45" s="5">
        <v>1.3270101999999999</v>
      </c>
      <c r="CS45" s="5">
        <v>1.3078591799999999</v>
      </c>
      <c r="CT45" s="5">
        <v>1.2003673500000001</v>
      </c>
      <c r="CU45" s="5">
        <v>1.28369592</v>
      </c>
      <c r="CV45" s="5">
        <v>1.1845020399999999</v>
      </c>
      <c r="CZ45" s="37">
        <v>9.291105692257684E-2</v>
      </c>
      <c r="DA45" s="37">
        <v>7.0131962710233767E-2</v>
      </c>
      <c r="DB45" s="37">
        <v>0.83695698036718946</v>
      </c>
      <c r="DE45" s="37" t="str">
        <f t="shared" si="1"/>
        <v>Industrial</v>
      </c>
      <c r="DF45" s="37" t="str">
        <f t="shared" si="2"/>
        <v>2</v>
      </c>
      <c r="DG45" s="37" t="str">
        <f t="shared" si="3"/>
        <v>Domingo</v>
      </c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H45" t="s">
        <v>156</v>
      </c>
      <c r="EI45" t="s">
        <v>156</v>
      </c>
      <c r="EJ45" t="s">
        <v>156</v>
      </c>
      <c r="EK45" t="s">
        <v>156</v>
      </c>
      <c r="EL45" t="s">
        <v>156</v>
      </c>
      <c r="EM45" t="s">
        <v>156</v>
      </c>
      <c r="EN45" t="s">
        <v>156</v>
      </c>
      <c r="EO45" t="s">
        <v>156</v>
      </c>
      <c r="EP45" t="s">
        <v>156</v>
      </c>
      <c r="EQ45" t="s">
        <v>156</v>
      </c>
      <c r="ER45" t="s">
        <v>156</v>
      </c>
      <c r="ES45" t="s">
        <v>156</v>
      </c>
      <c r="ET45" t="s">
        <v>156</v>
      </c>
      <c r="EU45" t="s">
        <v>156</v>
      </c>
      <c r="EV45" t="s">
        <v>156</v>
      </c>
      <c r="EW45" t="s">
        <v>156</v>
      </c>
      <c r="EX45" t="s">
        <v>156</v>
      </c>
      <c r="EY45" t="s">
        <v>156</v>
      </c>
      <c r="EZ45" t="s">
        <v>156</v>
      </c>
      <c r="FA45" t="s">
        <v>156</v>
      </c>
      <c r="FB45" t="s">
        <v>156</v>
      </c>
      <c r="FC45" t="s">
        <v>156</v>
      </c>
      <c r="FD45" t="s">
        <v>156</v>
      </c>
      <c r="FE45" t="s">
        <v>156</v>
      </c>
    </row>
    <row r="46" spans="2:161" x14ac:dyDescent="0.25">
      <c r="B46" s="3" t="s">
        <v>114</v>
      </c>
      <c r="C46" s="3" t="s">
        <v>109</v>
      </c>
      <c r="D46" s="3" t="s">
        <v>100</v>
      </c>
      <c r="E46" s="3">
        <v>2.2879804899999998</v>
      </c>
      <c r="F46" s="3">
        <v>2.1295243899999998</v>
      </c>
      <c r="G46" s="3">
        <v>2.0431463399999998</v>
      </c>
      <c r="H46" s="3">
        <v>2.0126853699999998</v>
      </c>
      <c r="I46" s="3">
        <v>1.9485317099999999</v>
      </c>
      <c r="J46" s="3">
        <v>1.92348049</v>
      </c>
      <c r="K46" s="3">
        <v>1.92444634</v>
      </c>
      <c r="L46" s="3">
        <v>2.0146804899999999</v>
      </c>
      <c r="M46" s="3">
        <v>2.1095658500000001</v>
      </c>
      <c r="N46" s="3">
        <v>2.1042390200000001</v>
      </c>
      <c r="O46" s="3">
        <v>2.0521317099999998</v>
      </c>
      <c r="P46" s="3">
        <v>2.05227805</v>
      </c>
      <c r="Q46" s="3">
        <v>2.0992097599999999</v>
      </c>
      <c r="R46" s="3">
        <v>2.0722439000000001</v>
      </c>
      <c r="S46" s="3">
        <v>2.1254682900000001</v>
      </c>
      <c r="T46" s="3">
        <v>2.66573415</v>
      </c>
      <c r="U46" s="3">
        <v>2.8325926799999999</v>
      </c>
      <c r="V46" s="3">
        <v>2.7883878000000002</v>
      </c>
      <c r="W46" s="3">
        <v>2.9568463399999998</v>
      </c>
      <c r="X46" s="3">
        <v>3.15020488</v>
      </c>
      <c r="Y46" s="3">
        <v>3.4644658499999998</v>
      </c>
      <c r="Z46" s="3">
        <v>3.6312951199999999</v>
      </c>
      <c r="AA46" s="3">
        <v>3.7174999999999998</v>
      </c>
      <c r="AB46" s="3">
        <v>4.2396536600000001</v>
      </c>
      <c r="AC46" s="3">
        <v>4.3169024399999998</v>
      </c>
      <c r="AD46" s="3">
        <v>4.4696024400000001</v>
      </c>
      <c r="AE46" s="3">
        <v>4.4983853700000003</v>
      </c>
      <c r="AF46" s="3">
        <v>5.5022292699999999</v>
      </c>
      <c r="AG46" s="3">
        <v>6.9825438999999996</v>
      </c>
      <c r="AH46" s="3">
        <v>8.3639487799999994</v>
      </c>
      <c r="AI46" s="3">
        <v>8.7187390199999992</v>
      </c>
      <c r="AJ46" s="3">
        <v>9.3927999999999994</v>
      </c>
      <c r="AK46" s="3">
        <v>10.461612199999999</v>
      </c>
      <c r="AL46" s="3">
        <v>10.83665366</v>
      </c>
      <c r="AM46" s="3">
        <v>11.21770244</v>
      </c>
      <c r="AN46" s="3">
        <v>11.1369878</v>
      </c>
      <c r="AO46" s="3">
        <v>11.08127805</v>
      </c>
      <c r="AP46" s="3">
        <v>10.92009756</v>
      </c>
      <c r="AQ46" s="3">
        <v>10.74730488</v>
      </c>
      <c r="AR46" s="3">
        <v>10.275673169999999</v>
      </c>
      <c r="AS46" s="3">
        <v>10.70881707</v>
      </c>
      <c r="AT46" s="3">
        <v>10.145131709999999</v>
      </c>
      <c r="AU46" s="3">
        <v>10.842990240000001</v>
      </c>
      <c r="AV46" s="3">
        <v>11.35839024</v>
      </c>
      <c r="AW46" s="3">
        <v>10.76215122</v>
      </c>
      <c r="AX46" s="3">
        <v>10.15329756</v>
      </c>
      <c r="AY46" s="3">
        <v>9.5938634100000009</v>
      </c>
      <c r="AZ46" s="3">
        <v>9.5760463399999995</v>
      </c>
      <c r="BA46" s="3">
        <v>8.94521707</v>
      </c>
      <c r="BB46" s="3">
        <v>8.0924219500000003</v>
      </c>
      <c r="BC46" s="3">
        <v>8.2368877999999999</v>
      </c>
      <c r="BD46" s="3">
        <v>9.0428463400000005</v>
      </c>
      <c r="BE46" s="3">
        <v>9.3723756100000006</v>
      </c>
      <c r="BF46" s="3">
        <v>9.6897804900000004</v>
      </c>
      <c r="BG46" s="3">
        <v>10.19247805</v>
      </c>
      <c r="BH46" s="3">
        <v>10.82486098</v>
      </c>
      <c r="BI46" s="3">
        <v>10.758897559999999</v>
      </c>
      <c r="BJ46" s="3">
        <v>10.90983415</v>
      </c>
      <c r="BK46" s="3">
        <v>10.6547</v>
      </c>
      <c r="BL46" s="3">
        <v>10.769887799999999</v>
      </c>
      <c r="BM46" s="3">
        <v>10.97301951</v>
      </c>
      <c r="BN46" s="3">
        <v>11.029573170000001</v>
      </c>
      <c r="BO46" s="3">
        <v>10.35661951</v>
      </c>
      <c r="BP46" s="3">
        <v>9.5665926799999994</v>
      </c>
      <c r="BQ46" s="3">
        <v>9.0549219500000007</v>
      </c>
      <c r="BR46" s="3">
        <v>8.6028731700000005</v>
      </c>
      <c r="BS46" s="3">
        <v>8.5051561000000007</v>
      </c>
      <c r="BT46" s="3">
        <v>7.7215999999999996</v>
      </c>
      <c r="BU46" s="3">
        <v>6.5046975600000003</v>
      </c>
      <c r="BV46" s="3">
        <v>5.2745682900000004</v>
      </c>
      <c r="BW46" s="3">
        <v>4.8433902399999997</v>
      </c>
      <c r="BX46" s="3">
        <v>4.4005000000000001</v>
      </c>
      <c r="BY46" s="3">
        <v>4.0975243900000002</v>
      </c>
      <c r="BZ46" s="3">
        <v>3.6703682899999999</v>
      </c>
      <c r="CA46" s="3">
        <v>3.6455243899999998</v>
      </c>
      <c r="CB46" s="3">
        <v>3.8220731699999999</v>
      </c>
      <c r="CC46" s="3">
        <v>3.5506292699999999</v>
      </c>
      <c r="CD46" s="3">
        <v>3.52029024</v>
      </c>
      <c r="CE46" s="3">
        <v>3.5313146299999998</v>
      </c>
      <c r="CF46" s="3">
        <v>3.2352243899999999</v>
      </c>
      <c r="CG46" s="3">
        <v>3.05656829</v>
      </c>
      <c r="CH46" s="3">
        <v>3.1290243900000001</v>
      </c>
      <c r="CI46" s="3">
        <v>3.1522243900000002</v>
      </c>
      <c r="CJ46" s="3">
        <v>2.96253659</v>
      </c>
      <c r="CK46" s="3">
        <v>2.8220292699999998</v>
      </c>
      <c r="CL46" s="3">
        <v>2.6931878</v>
      </c>
      <c r="CM46" s="3">
        <v>2.56322195</v>
      </c>
      <c r="CN46" s="3">
        <v>2.39760244</v>
      </c>
      <c r="CO46" s="3">
        <v>2.4329951200000002</v>
      </c>
      <c r="CP46" s="3">
        <v>2.45042195</v>
      </c>
      <c r="CQ46" s="3">
        <v>2.4134390200000002</v>
      </c>
      <c r="CR46" s="3">
        <v>2.3417878000000001</v>
      </c>
      <c r="CS46" s="3">
        <v>2.3613292700000001</v>
      </c>
      <c r="CT46" s="3">
        <v>2.3972560999999999</v>
      </c>
      <c r="CU46" s="3">
        <v>2.3185024400000001</v>
      </c>
      <c r="CV46" s="3">
        <v>2.3412195100000002</v>
      </c>
      <c r="CZ46" s="37">
        <f>(((DX46/2)+DY46+DZ46+(EA46/2))*5)</f>
        <v>103.10542572463761</v>
      </c>
      <c r="DA46" s="37">
        <f>((DW46/2)+(DX46/2)+(EA46/2)+(EB46/2))*5</f>
        <v>101.49777173913031</v>
      </c>
      <c r="DB46" s="37">
        <f>((SUM(DH46:DV46)+(DW46/2)+(EB46/2)+SUM(EC46:EE46))*5)+SUM(DH47:EE47)</f>
        <v>942.42430688405852</v>
      </c>
      <c r="DE46" s="37" t="str">
        <f t="shared" si="1"/>
        <v>Industrial</v>
      </c>
      <c r="DF46" s="37" t="str">
        <f t="shared" si="2"/>
        <v>3</v>
      </c>
      <c r="DG46" s="37" t="str">
        <f t="shared" si="3"/>
        <v>Habil</v>
      </c>
      <c r="DH46" s="41">
        <v>2.1103891304347799</v>
      </c>
      <c r="DI46" s="41">
        <v>2.1218492753623202</v>
      </c>
      <c r="DJ46" s="41">
        <v>2.0994536231884098</v>
      </c>
      <c r="DK46" s="41">
        <v>2.36241739130435</v>
      </c>
      <c r="DL46" s="41">
        <v>2.59162028985507</v>
      </c>
      <c r="DM46" s="41">
        <v>2.6325268115942002</v>
      </c>
      <c r="DN46" s="41">
        <v>4.4009884057970998</v>
      </c>
      <c r="DO46" s="41">
        <v>14.389901449275399</v>
      </c>
      <c r="DP46" s="41">
        <v>18.899329710144901</v>
      </c>
      <c r="DQ46" s="41">
        <v>19.651054347826101</v>
      </c>
      <c r="DR46" s="41">
        <v>19.574169565217399</v>
      </c>
      <c r="DS46" s="41">
        <v>15.789820289855101</v>
      </c>
      <c r="DT46" s="41">
        <v>11.0601057971015</v>
      </c>
      <c r="DU46" s="41">
        <v>18.656902898550701</v>
      </c>
      <c r="DV46" s="41">
        <v>19.366023913043499</v>
      </c>
      <c r="DW46" s="41">
        <v>18.5151949275362</v>
      </c>
      <c r="DX46" s="41">
        <v>16.621349275362299</v>
      </c>
      <c r="DY46" s="41">
        <v>7.0095746376811601</v>
      </c>
      <c r="DZ46" s="41">
        <v>3.8153152173913001</v>
      </c>
      <c r="EA46" s="41">
        <v>2.9710413043478301</v>
      </c>
      <c r="EB46" s="41">
        <v>2.4915231884057998</v>
      </c>
      <c r="EC46" s="41">
        <v>2.3095652173913002</v>
      </c>
      <c r="ED46" s="41">
        <v>2.2275731884057999</v>
      </c>
      <c r="EE46" s="41">
        <v>2.1346050724637702</v>
      </c>
      <c r="EH46" t="s">
        <v>156</v>
      </c>
      <c r="EI46" t="s">
        <v>156</v>
      </c>
      <c r="EJ46" t="s">
        <v>156</v>
      </c>
      <c r="EK46" t="s">
        <v>156</v>
      </c>
      <c r="EL46" t="s">
        <v>156</v>
      </c>
      <c r="EM46" t="s">
        <v>156</v>
      </c>
      <c r="EN46" t="s">
        <v>156</v>
      </c>
      <c r="EO46" t="s">
        <v>156</v>
      </c>
      <c r="EP46" t="s">
        <v>156</v>
      </c>
      <c r="EQ46" t="s">
        <v>156</v>
      </c>
      <c r="ER46" t="s">
        <v>156</v>
      </c>
      <c r="ES46" t="s">
        <v>156</v>
      </c>
      <c r="ET46" t="s">
        <v>156</v>
      </c>
      <c r="EU46" t="s">
        <v>156</v>
      </c>
      <c r="EV46" t="s">
        <v>156</v>
      </c>
      <c r="EW46" t="s">
        <v>156</v>
      </c>
      <c r="EX46" t="s">
        <v>156</v>
      </c>
      <c r="EY46" t="s">
        <v>156</v>
      </c>
      <c r="EZ46" t="s">
        <v>156</v>
      </c>
      <c r="FA46" t="s">
        <v>156</v>
      </c>
      <c r="FB46" t="s">
        <v>156</v>
      </c>
      <c r="FC46" t="s">
        <v>156</v>
      </c>
      <c r="FD46" t="s">
        <v>156</v>
      </c>
      <c r="FE46" t="s">
        <v>156</v>
      </c>
    </row>
    <row r="47" spans="2:161" x14ac:dyDescent="0.25">
      <c r="B47" s="4" t="s">
        <v>114</v>
      </c>
      <c r="C47" s="4" t="s">
        <v>109</v>
      </c>
      <c r="D47" s="4" t="s">
        <v>101</v>
      </c>
      <c r="E47" s="4">
        <v>2.2915682899999998</v>
      </c>
      <c r="F47" s="4">
        <v>2.2634731700000001</v>
      </c>
      <c r="G47" s="4">
        <v>2.2467682899999999</v>
      </c>
      <c r="H47" s="4">
        <v>2.0707804900000002</v>
      </c>
      <c r="I47" s="4">
        <v>2.0059682900000002</v>
      </c>
      <c r="J47" s="4">
        <v>2.0495048800000002</v>
      </c>
      <c r="K47" s="4">
        <v>2.0862317099999999</v>
      </c>
      <c r="L47" s="4">
        <v>1.9835878</v>
      </c>
      <c r="M47" s="4">
        <v>1.93169024</v>
      </c>
      <c r="N47" s="4">
        <v>1.91593171</v>
      </c>
      <c r="O47" s="4">
        <v>1.9252829300000001</v>
      </c>
      <c r="P47" s="4">
        <v>1.9111926800000001</v>
      </c>
      <c r="Q47" s="4">
        <v>1.8898073200000001</v>
      </c>
      <c r="R47" s="4">
        <v>1.8717975600000001</v>
      </c>
      <c r="S47" s="4">
        <v>1.9325707299999999</v>
      </c>
      <c r="T47" s="4">
        <v>2.2634585399999998</v>
      </c>
      <c r="U47" s="4">
        <v>2.6925024400000002</v>
      </c>
      <c r="V47" s="4">
        <v>3.1116073200000001</v>
      </c>
      <c r="W47" s="4">
        <v>2.93672683</v>
      </c>
      <c r="X47" s="4">
        <v>3.29174634</v>
      </c>
      <c r="Y47" s="4">
        <v>3.2456146299999999</v>
      </c>
      <c r="Z47" s="4">
        <v>3.08153415</v>
      </c>
      <c r="AA47" s="4">
        <v>3.5436219499999999</v>
      </c>
      <c r="AB47" s="4">
        <v>3.5629536599999998</v>
      </c>
      <c r="AC47" s="4">
        <v>3.7671317100000001</v>
      </c>
      <c r="AD47" s="4">
        <v>3.7645804900000002</v>
      </c>
      <c r="AE47" s="4">
        <v>3.8927317100000001</v>
      </c>
      <c r="AF47" s="4">
        <v>3.83796341</v>
      </c>
      <c r="AG47" s="4">
        <v>3.99235366</v>
      </c>
      <c r="AH47" s="4">
        <v>3.8476512199999999</v>
      </c>
      <c r="AI47" s="4">
        <v>4.1051634100000003</v>
      </c>
      <c r="AJ47" s="4">
        <v>3.9053658499999999</v>
      </c>
      <c r="AK47" s="4">
        <v>3.75875366</v>
      </c>
      <c r="AL47" s="4">
        <v>3.8532707300000002</v>
      </c>
      <c r="AM47" s="4">
        <v>4.2611048800000004</v>
      </c>
      <c r="AN47" s="4">
        <v>4.4094122000000002</v>
      </c>
      <c r="AO47" s="4">
        <v>4.1220414600000002</v>
      </c>
      <c r="AP47" s="4">
        <v>3.7900292699999998</v>
      </c>
      <c r="AQ47" s="4">
        <v>4.1714536600000001</v>
      </c>
      <c r="AR47" s="4">
        <v>3.7669438999999998</v>
      </c>
      <c r="AS47" s="4">
        <v>3.73383902</v>
      </c>
      <c r="AT47" s="4">
        <v>3.56777561</v>
      </c>
      <c r="AU47" s="4">
        <v>3.47839024</v>
      </c>
      <c r="AV47" s="4">
        <v>3.8687634100000001</v>
      </c>
      <c r="AW47" s="4">
        <v>3.9187390199999999</v>
      </c>
      <c r="AX47" s="4">
        <v>3.7105609799999999</v>
      </c>
      <c r="AY47" s="4">
        <v>3.3613365900000001</v>
      </c>
      <c r="AZ47" s="4">
        <v>3.42027561</v>
      </c>
      <c r="BA47" s="4">
        <v>3.4212585400000002</v>
      </c>
      <c r="BB47" s="4">
        <v>3.5110000000000001</v>
      </c>
      <c r="BC47" s="4">
        <v>3.5008926800000002</v>
      </c>
      <c r="BD47" s="4">
        <v>3.73045122</v>
      </c>
      <c r="BE47" s="4">
        <v>3.2394658500000002</v>
      </c>
      <c r="BF47" s="4">
        <v>3.1442829300000001</v>
      </c>
      <c r="BG47" s="4">
        <v>3.3797122000000002</v>
      </c>
      <c r="BH47" s="4">
        <v>3.0541512200000001</v>
      </c>
      <c r="BI47" s="4">
        <v>3.2123414600000002</v>
      </c>
      <c r="BJ47" s="4">
        <v>3.5705097600000002</v>
      </c>
      <c r="BK47" s="4">
        <v>3.2940853699999999</v>
      </c>
      <c r="BL47" s="4">
        <v>3.3059829299999999</v>
      </c>
      <c r="BM47" s="4">
        <v>3.1616170700000001</v>
      </c>
      <c r="BN47" s="4">
        <v>3.2324560999999998</v>
      </c>
      <c r="BO47" s="4">
        <v>3.2087878000000001</v>
      </c>
      <c r="BP47" s="4">
        <v>3.1732951200000001</v>
      </c>
      <c r="BQ47" s="4">
        <v>2.89896098</v>
      </c>
      <c r="BR47" s="4">
        <v>2.9417731699999998</v>
      </c>
      <c r="BS47" s="4">
        <v>2.7404365899999998</v>
      </c>
      <c r="BT47" s="4">
        <v>2.9526609800000001</v>
      </c>
      <c r="BU47" s="4">
        <v>2.93311951</v>
      </c>
      <c r="BV47" s="4">
        <v>3.0900853700000002</v>
      </c>
      <c r="BW47" s="4">
        <v>3.05411951</v>
      </c>
      <c r="BX47" s="4">
        <v>3.0119853700000001</v>
      </c>
      <c r="BY47" s="4">
        <v>2.9432439000000001</v>
      </c>
      <c r="BZ47" s="4">
        <v>2.6919878000000002</v>
      </c>
      <c r="CA47" s="4">
        <v>2.77139756</v>
      </c>
      <c r="CB47" s="4">
        <v>2.8073585400000001</v>
      </c>
      <c r="CC47" s="4">
        <v>2.9527731699999999</v>
      </c>
      <c r="CD47" s="4">
        <v>2.80961463</v>
      </c>
      <c r="CE47" s="4">
        <v>2.9507463399999998</v>
      </c>
      <c r="CF47" s="4">
        <v>2.9477170699999999</v>
      </c>
      <c r="CG47" s="4">
        <v>2.9441097599999999</v>
      </c>
      <c r="CH47" s="4">
        <v>2.9604536600000002</v>
      </c>
      <c r="CI47" s="4">
        <v>2.79158537</v>
      </c>
      <c r="CJ47" s="4">
        <v>2.5990146300000001</v>
      </c>
      <c r="CK47" s="4">
        <v>2.5827487800000002</v>
      </c>
      <c r="CL47" s="4">
        <v>2.3790536599999998</v>
      </c>
      <c r="CM47" s="4">
        <v>2.2951317100000002</v>
      </c>
      <c r="CN47" s="4">
        <v>2.3050951199999998</v>
      </c>
      <c r="CO47" s="4">
        <v>2.4103902399999999</v>
      </c>
      <c r="CP47" s="4">
        <v>2.2786878000000002</v>
      </c>
      <c r="CQ47" s="4">
        <v>2.2388585399999998</v>
      </c>
      <c r="CR47" s="4">
        <v>2.1872902399999998</v>
      </c>
      <c r="CS47" s="4">
        <v>2.2107902400000001</v>
      </c>
      <c r="CT47" s="4">
        <v>2.2410707300000001</v>
      </c>
      <c r="CU47" s="4">
        <v>2.1799195099999999</v>
      </c>
      <c r="CV47" s="4">
        <v>2.1659951199999998</v>
      </c>
      <c r="CZ47" s="40">
        <f>CZ46/SUM($CZ46:$DB46)</f>
        <v>8.9889235727839842E-2</v>
      </c>
      <c r="DA47" s="40">
        <f>DA46/SUM($CZ46:$DB46)</f>
        <v>8.8487652958975579E-2</v>
      </c>
      <c r="DB47" s="40">
        <f>DB46/SUM($CZ46:$DB46)</f>
        <v>0.82162311131318466</v>
      </c>
      <c r="DE47" s="37" t="str">
        <f t="shared" si="1"/>
        <v>Industrial</v>
      </c>
      <c r="DF47" s="37" t="str">
        <f t="shared" si="2"/>
        <v>3</v>
      </c>
      <c r="DG47" s="37" t="str">
        <f t="shared" si="3"/>
        <v>Sabado</v>
      </c>
      <c r="DH47" s="41">
        <v>2.2914202898550702</v>
      </c>
      <c r="DI47" s="41">
        <v>2.3409036231884102</v>
      </c>
      <c r="DJ47" s="41">
        <v>2.3489710144927498</v>
      </c>
      <c r="DK47" s="41">
        <v>2.5799108695652202</v>
      </c>
      <c r="DL47" s="41">
        <v>3.05900869565217</v>
      </c>
      <c r="DM47" s="41">
        <v>3.0710007246376798</v>
      </c>
      <c r="DN47" s="41">
        <v>3.3671130434782599</v>
      </c>
      <c r="DO47" s="41">
        <v>4.4965855072463796</v>
      </c>
      <c r="DP47" s="41">
        <v>4.9543659420289901</v>
      </c>
      <c r="DQ47" s="41">
        <v>5.5671369565217397</v>
      </c>
      <c r="DR47" s="41">
        <v>5.2235369565217402</v>
      </c>
      <c r="DS47" s="41">
        <v>4.6189101449275398</v>
      </c>
      <c r="DT47" s="41">
        <v>4.2413731884057997</v>
      </c>
      <c r="DU47" s="41">
        <v>3.87406739130435</v>
      </c>
      <c r="DV47" s="41">
        <v>3.3999268115942001</v>
      </c>
      <c r="DW47" s="41">
        <v>3.2450405797101398</v>
      </c>
      <c r="DX47" s="41">
        <v>2.5506630434782598</v>
      </c>
      <c r="DY47" s="41">
        <v>2.4270043478260899</v>
      </c>
      <c r="DZ47" s="41">
        <v>2.3933884057971002</v>
      </c>
      <c r="EA47" s="41">
        <v>2.5923231884057998</v>
      </c>
      <c r="EB47" s="41">
        <v>2.46678695652174</v>
      </c>
      <c r="EC47" s="41">
        <v>2.3657442028985498</v>
      </c>
      <c r="ED47" s="41">
        <v>2.3160202898550701</v>
      </c>
      <c r="EE47" s="41">
        <v>2.2248275362318801</v>
      </c>
      <c r="EH47" s="25">
        <v>8.52583293</v>
      </c>
      <c r="EI47" s="25">
        <v>7.8745048750000004</v>
      </c>
      <c r="EJ47" s="25">
        <v>7.6862146350000007</v>
      </c>
      <c r="EK47" s="25">
        <v>7.8682817100000007</v>
      </c>
      <c r="EL47" s="25">
        <v>11.78382317</v>
      </c>
      <c r="EM47" s="25">
        <v>13.104217070000001</v>
      </c>
      <c r="EN47" s="25">
        <v>14.677619515</v>
      </c>
      <c r="EO47" s="25">
        <v>14.33872195</v>
      </c>
      <c r="EP47" s="25">
        <v>14.609291464999998</v>
      </c>
      <c r="EQ47" s="25">
        <v>14.796243895</v>
      </c>
      <c r="ER47" s="25">
        <v>13.249564629999998</v>
      </c>
      <c r="ES47" s="25">
        <v>13.555859760000001</v>
      </c>
      <c r="ET47" s="25">
        <v>13.135043900000001</v>
      </c>
      <c r="EU47" s="25">
        <v>12.660550000000001</v>
      </c>
      <c r="EV47" s="25">
        <v>12.348800000000001</v>
      </c>
      <c r="EW47" s="25">
        <v>11.343837799999999</v>
      </c>
      <c r="EX47" s="25">
        <v>11.063839025</v>
      </c>
      <c r="EY47" s="25">
        <v>11.164348785</v>
      </c>
      <c r="EZ47" s="25">
        <v>10.879828045</v>
      </c>
      <c r="FA47" s="25">
        <v>11.0345817</v>
      </c>
      <c r="FB47" s="25">
        <v>10.950876825000002</v>
      </c>
      <c r="FC47" s="25">
        <v>9.4546475650000001</v>
      </c>
      <c r="FD47" s="25">
        <v>9.0182487800000004</v>
      </c>
      <c r="FE47" s="25">
        <v>8.7172073099999992</v>
      </c>
    </row>
    <row r="48" spans="2:161" x14ac:dyDescent="0.25">
      <c r="B48" s="5" t="s">
        <v>114</v>
      </c>
      <c r="C48" s="5" t="s">
        <v>109</v>
      </c>
      <c r="D48" s="5" t="s">
        <v>102</v>
      </c>
      <c r="E48" s="5">
        <v>2.1295585400000001</v>
      </c>
      <c r="F48" s="5">
        <v>2.1608317100000001</v>
      </c>
      <c r="G48" s="5">
        <v>1.98146098</v>
      </c>
      <c r="H48" s="5">
        <v>1.9072243900000001</v>
      </c>
      <c r="I48" s="5">
        <v>1.93299756</v>
      </c>
      <c r="J48" s="5">
        <v>1.86771463</v>
      </c>
      <c r="K48" s="5">
        <v>1.9396048800000001</v>
      </c>
      <c r="L48" s="5">
        <v>1.8834</v>
      </c>
      <c r="M48" s="5">
        <v>1.93879756</v>
      </c>
      <c r="N48" s="5">
        <v>2.03060244</v>
      </c>
      <c r="O48" s="5">
        <v>1.8672073199999999</v>
      </c>
      <c r="P48" s="5">
        <v>1.85172439</v>
      </c>
      <c r="Q48" s="5">
        <v>1.8380122000000001</v>
      </c>
      <c r="R48" s="5">
        <v>1.8542878</v>
      </c>
      <c r="S48" s="5">
        <v>1.8349365900000001</v>
      </c>
      <c r="T48" s="5">
        <v>2.2516926800000001</v>
      </c>
      <c r="U48" s="5">
        <v>2.4649097599999998</v>
      </c>
      <c r="V48" s="5">
        <v>2.9319000000000002</v>
      </c>
      <c r="W48" s="5">
        <v>3.0250146299999998</v>
      </c>
      <c r="X48" s="5">
        <v>3.11323902</v>
      </c>
      <c r="Y48" s="5">
        <v>2.8577512199999999</v>
      </c>
      <c r="Z48" s="5">
        <v>3.0061658499999999</v>
      </c>
      <c r="AA48" s="5">
        <v>3.4891219499999999</v>
      </c>
      <c r="AB48" s="5">
        <v>3.4216707300000002</v>
      </c>
      <c r="AC48" s="5">
        <v>3.5366731699999998</v>
      </c>
      <c r="AD48" s="5">
        <v>3.6389439000000001</v>
      </c>
      <c r="AE48" s="5">
        <v>3.5151536600000002</v>
      </c>
      <c r="AF48" s="5">
        <v>3.4020609799999999</v>
      </c>
      <c r="AG48" s="5">
        <v>3.5125317100000002</v>
      </c>
      <c r="AH48" s="5">
        <v>3.1126219499999999</v>
      </c>
      <c r="AI48" s="5">
        <v>2.9730341500000002</v>
      </c>
      <c r="AJ48" s="5">
        <v>3.2287219500000002</v>
      </c>
      <c r="AK48" s="5">
        <v>3.18602439</v>
      </c>
      <c r="AL48" s="5">
        <v>3.1354170699999999</v>
      </c>
      <c r="AM48" s="5">
        <v>3.1777951199999999</v>
      </c>
      <c r="AN48" s="5">
        <v>3.43680488</v>
      </c>
      <c r="AO48" s="5">
        <v>3.4793463400000002</v>
      </c>
      <c r="AP48" s="5">
        <v>3.5520414599999999</v>
      </c>
      <c r="AQ48" s="5">
        <v>3.55289024</v>
      </c>
      <c r="AR48" s="5">
        <v>3.15774146</v>
      </c>
      <c r="AS48" s="5">
        <v>2.9289877999999998</v>
      </c>
      <c r="AT48" s="5">
        <v>2.8308365900000001</v>
      </c>
      <c r="AU48" s="5">
        <v>2.98033415</v>
      </c>
      <c r="AV48" s="5">
        <v>3.1102024400000001</v>
      </c>
      <c r="AW48" s="5">
        <v>3.1321097600000001</v>
      </c>
      <c r="AX48" s="5">
        <v>3.1455975600000001</v>
      </c>
      <c r="AY48" s="5">
        <v>3.2202829300000002</v>
      </c>
      <c r="AZ48" s="5">
        <v>3.20281707</v>
      </c>
      <c r="BA48" s="5">
        <v>3.00943659</v>
      </c>
      <c r="BB48" s="5">
        <v>2.9445682899999999</v>
      </c>
      <c r="BC48" s="5">
        <v>3.0386170699999999</v>
      </c>
      <c r="BD48" s="5">
        <v>3.11386341</v>
      </c>
      <c r="BE48" s="5">
        <v>3.0240951200000001</v>
      </c>
      <c r="BF48" s="5">
        <v>3.1229682900000002</v>
      </c>
      <c r="BG48" s="5">
        <v>3.35465854</v>
      </c>
      <c r="BH48" s="5">
        <v>3.00176585</v>
      </c>
      <c r="BI48" s="5">
        <v>2.9502682899999999</v>
      </c>
      <c r="BJ48" s="5">
        <v>2.7761999999999998</v>
      </c>
      <c r="BK48" s="5">
        <v>2.9677438999999999</v>
      </c>
      <c r="BL48" s="5">
        <v>2.6204682899999998</v>
      </c>
      <c r="BM48" s="5">
        <v>2.38167317</v>
      </c>
      <c r="BN48" s="5">
        <v>2.5227292700000001</v>
      </c>
      <c r="BO48" s="5">
        <v>2.5429195099999999</v>
      </c>
      <c r="BP48" s="5">
        <v>2.4641975600000001</v>
      </c>
      <c r="BQ48" s="5">
        <v>2.4554658499999999</v>
      </c>
      <c r="BR48" s="5">
        <v>2.82021707</v>
      </c>
      <c r="BS48" s="5">
        <v>2.6551219499999998</v>
      </c>
      <c r="BT48" s="5">
        <v>2.6630414600000001</v>
      </c>
      <c r="BU48" s="5">
        <v>2.5572341500000002</v>
      </c>
      <c r="BV48" s="5">
        <v>2.44716098</v>
      </c>
      <c r="BW48" s="5">
        <v>2.44682683</v>
      </c>
      <c r="BX48" s="5">
        <v>2.7881658499999999</v>
      </c>
      <c r="BY48" s="5">
        <v>2.57781707</v>
      </c>
      <c r="BZ48" s="5">
        <v>2.61588537</v>
      </c>
      <c r="CA48" s="5">
        <v>2.6806195100000001</v>
      </c>
      <c r="CB48" s="5">
        <v>2.6713463399999999</v>
      </c>
      <c r="CC48" s="5">
        <v>2.85345366</v>
      </c>
      <c r="CD48" s="5">
        <v>2.6415390200000002</v>
      </c>
      <c r="CE48" s="5">
        <v>2.4211414599999999</v>
      </c>
      <c r="CF48" s="5">
        <v>2.4921780500000001</v>
      </c>
      <c r="CG48" s="5">
        <v>2.6212658499999999</v>
      </c>
      <c r="CH48" s="5">
        <v>2.6335438999999998</v>
      </c>
      <c r="CI48" s="5">
        <v>2.78736585</v>
      </c>
      <c r="CJ48" s="5">
        <v>2.5644146299999999</v>
      </c>
      <c r="CK48" s="5">
        <v>2.4917853700000001</v>
      </c>
      <c r="CL48" s="5">
        <v>2.3877170699999999</v>
      </c>
      <c r="CM48" s="5">
        <v>2.2887365900000001</v>
      </c>
      <c r="CN48" s="5">
        <v>2.1790268300000002</v>
      </c>
      <c r="CO48" s="5">
        <v>2.2544048800000001</v>
      </c>
      <c r="CP48" s="5">
        <v>2.1877609800000002</v>
      </c>
      <c r="CQ48" s="5">
        <v>2.2049780499999998</v>
      </c>
      <c r="CR48" s="5">
        <v>2.2741268300000002</v>
      </c>
      <c r="CS48" s="5">
        <v>2.22092439</v>
      </c>
      <c r="CT48" s="5">
        <v>2.1219512200000001</v>
      </c>
      <c r="CU48" s="5">
        <v>2.1358195100000001</v>
      </c>
      <c r="CV48" s="5">
        <v>2.1579438999999998</v>
      </c>
      <c r="CZ48" s="37">
        <v>7.3506714686433272E-2</v>
      </c>
      <c r="DA48" s="37">
        <v>6.3446268392711863E-2</v>
      </c>
      <c r="DB48" s="37">
        <v>0.86304701692085495</v>
      </c>
      <c r="DE48" s="37" t="str">
        <f t="shared" si="1"/>
        <v>Industrial</v>
      </c>
      <c r="DF48" s="37" t="str">
        <f t="shared" si="2"/>
        <v>3</v>
      </c>
      <c r="DG48" s="37" t="str">
        <f t="shared" si="3"/>
        <v>Domingo</v>
      </c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H48" t="s">
        <v>156</v>
      </c>
      <c r="EI48" t="s">
        <v>156</v>
      </c>
      <c r="EJ48" t="s">
        <v>156</v>
      </c>
      <c r="EK48" t="s">
        <v>156</v>
      </c>
      <c r="EL48" t="s">
        <v>156</v>
      </c>
      <c r="EM48" t="s">
        <v>156</v>
      </c>
      <c r="EN48" t="s">
        <v>156</v>
      </c>
      <c r="EO48" t="s">
        <v>156</v>
      </c>
      <c r="EP48" t="s">
        <v>156</v>
      </c>
      <c r="EQ48" t="s">
        <v>156</v>
      </c>
      <c r="ER48" t="s">
        <v>156</v>
      </c>
      <c r="ES48" t="s">
        <v>156</v>
      </c>
      <c r="ET48" t="s">
        <v>156</v>
      </c>
      <c r="EU48" t="s">
        <v>156</v>
      </c>
      <c r="EV48" t="s">
        <v>156</v>
      </c>
      <c r="EW48" t="s">
        <v>156</v>
      </c>
      <c r="EX48" t="s">
        <v>156</v>
      </c>
      <c r="EY48" t="s">
        <v>156</v>
      </c>
      <c r="EZ48" t="s">
        <v>156</v>
      </c>
      <c r="FA48" t="s">
        <v>156</v>
      </c>
      <c r="FB48" t="s">
        <v>156</v>
      </c>
      <c r="FC48" t="s">
        <v>156</v>
      </c>
      <c r="FD48" t="s">
        <v>156</v>
      </c>
      <c r="FE48" t="s">
        <v>156</v>
      </c>
    </row>
    <row r="49" spans="2:161" x14ac:dyDescent="0.25">
      <c r="B49" s="3" t="s">
        <v>114</v>
      </c>
      <c r="C49" s="3" t="s">
        <v>110</v>
      </c>
      <c r="D49" s="3" t="s">
        <v>100</v>
      </c>
      <c r="E49" s="3">
        <v>7.4885884599999999</v>
      </c>
      <c r="F49" s="3">
        <v>7.6059961500000002</v>
      </c>
      <c r="G49" s="3">
        <v>7.5959884600000001</v>
      </c>
      <c r="H49" s="3">
        <v>8.0964423100000005</v>
      </c>
      <c r="I49" s="3">
        <v>7.92168077</v>
      </c>
      <c r="J49" s="3">
        <v>8.0469769200000005</v>
      </c>
      <c r="K49" s="3">
        <v>7.8031961499999998</v>
      </c>
      <c r="L49" s="3">
        <v>7.8809192299999999</v>
      </c>
      <c r="M49" s="3">
        <v>7.55491154</v>
      </c>
      <c r="N49" s="3">
        <v>7.4761653800000003</v>
      </c>
      <c r="O49" s="3">
        <v>7.4113653800000003</v>
      </c>
      <c r="P49" s="3">
        <v>7.2041576899999997</v>
      </c>
      <c r="Q49" s="3">
        <v>7.2002961499999998</v>
      </c>
      <c r="R49" s="3">
        <v>7.3482846200000003</v>
      </c>
      <c r="S49" s="3">
        <v>7.7402423100000002</v>
      </c>
      <c r="T49" s="3">
        <v>8.03693846</v>
      </c>
      <c r="U49" s="3">
        <v>8.0028076899999991</v>
      </c>
      <c r="V49" s="3">
        <v>8.03339231</v>
      </c>
      <c r="W49" s="3">
        <v>8.74496538</v>
      </c>
      <c r="X49" s="3">
        <v>9.5129115399999993</v>
      </c>
      <c r="Y49" s="3">
        <v>9.7009653799999995</v>
      </c>
      <c r="Z49" s="3">
        <v>9.7185000000000006</v>
      </c>
      <c r="AA49" s="3">
        <v>10.019600000000001</v>
      </c>
      <c r="AB49" s="3">
        <v>10.326657689999999</v>
      </c>
      <c r="AC49" s="3">
        <v>11.449299999999999</v>
      </c>
      <c r="AD49" s="3">
        <v>10.877830769999999</v>
      </c>
      <c r="AE49" s="3">
        <v>10.493399999999999</v>
      </c>
      <c r="AF49" s="3">
        <v>11.1088</v>
      </c>
      <c r="AG49" s="3">
        <v>12.92625385</v>
      </c>
      <c r="AH49" s="3">
        <v>14.00232308</v>
      </c>
      <c r="AI49" s="3">
        <v>15.117699999999999</v>
      </c>
      <c r="AJ49" s="3">
        <v>16.885096149999999</v>
      </c>
      <c r="AK49" s="3">
        <v>18.245249999999999</v>
      </c>
      <c r="AL49" s="3">
        <v>18.643165379999999</v>
      </c>
      <c r="AM49" s="3">
        <v>18.061211539999999</v>
      </c>
      <c r="AN49" s="3">
        <v>17.735330770000001</v>
      </c>
      <c r="AO49" s="3">
        <v>18.09975</v>
      </c>
      <c r="AP49" s="3">
        <v>17.961915380000001</v>
      </c>
      <c r="AQ49" s="3">
        <v>18.463430769999999</v>
      </c>
      <c r="AR49" s="3">
        <v>18.29370385</v>
      </c>
      <c r="AS49" s="3">
        <v>18.089146150000001</v>
      </c>
      <c r="AT49" s="3">
        <v>18.437511539999999</v>
      </c>
      <c r="AU49" s="3">
        <v>18.006611540000002</v>
      </c>
      <c r="AV49" s="3">
        <v>18.48873077</v>
      </c>
      <c r="AW49" s="3">
        <v>18.737588460000001</v>
      </c>
      <c r="AX49" s="3">
        <v>18.382269229999999</v>
      </c>
      <c r="AY49" s="3">
        <v>18.112553850000001</v>
      </c>
      <c r="AZ49" s="3">
        <v>18.39451154</v>
      </c>
      <c r="BA49" s="3">
        <v>17.53318462</v>
      </c>
      <c r="BB49" s="3">
        <v>17.151350000000001</v>
      </c>
      <c r="BC49" s="3">
        <v>15.837896150000001</v>
      </c>
      <c r="BD49" s="3">
        <v>15.819030769999999</v>
      </c>
      <c r="BE49" s="3">
        <v>16.37942692</v>
      </c>
      <c r="BF49" s="3">
        <v>16.919807689999999</v>
      </c>
      <c r="BG49" s="3">
        <v>16.544319229999999</v>
      </c>
      <c r="BH49" s="3">
        <v>16.720311540000001</v>
      </c>
      <c r="BI49" s="3">
        <v>17.547242310000001</v>
      </c>
      <c r="BJ49" s="3">
        <v>17.63815769</v>
      </c>
      <c r="BK49" s="3">
        <v>18.013280770000001</v>
      </c>
      <c r="BL49" s="3">
        <v>18.600530769999999</v>
      </c>
      <c r="BM49" s="3">
        <v>18.899726919999999</v>
      </c>
      <c r="BN49" s="3">
        <v>18.474788459999999</v>
      </c>
      <c r="BO49" s="3">
        <v>18.57366154</v>
      </c>
      <c r="BP49" s="3">
        <v>18.750092309999999</v>
      </c>
      <c r="BQ49" s="3">
        <v>17.96048077</v>
      </c>
      <c r="BR49" s="3">
        <v>16.152719229999999</v>
      </c>
      <c r="BS49" s="3">
        <v>15.20305769</v>
      </c>
      <c r="BT49" s="3">
        <v>13.73611154</v>
      </c>
      <c r="BU49" s="3">
        <v>13.68732692</v>
      </c>
      <c r="BV49" s="3">
        <v>13.696553850000001</v>
      </c>
      <c r="BW49" s="3">
        <v>12.43545385</v>
      </c>
      <c r="BX49" s="3">
        <v>12.15320769</v>
      </c>
      <c r="BY49" s="3">
        <v>11.31366923</v>
      </c>
      <c r="BZ49" s="3">
        <v>10.57948077</v>
      </c>
      <c r="CA49" s="3">
        <v>10.16916923</v>
      </c>
      <c r="CB49" s="3">
        <v>9.9935076899999995</v>
      </c>
      <c r="CC49" s="3">
        <v>10.09830769</v>
      </c>
      <c r="CD49" s="3">
        <v>9.8321807700000008</v>
      </c>
      <c r="CE49" s="3">
        <v>9.4315923099999992</v>
      </c>
      <c r="CF49" s="3">
        <v>8.9625269200000002</v>
      </c>
      <c r="CG49" s="3">
        <v>8.2796923099999997</v>
      </c>
      <c r="CH49" s="3">
        <v>7.7961076900000004</v>
      </c>
      <c r="CI49" s="3">
        <v>7.9159615399999996</v>
      </c>
      <c r="CJ49" s="3">
        <v>8.0934384599999998</v>
      </c>
      <c r="CK49" s="3">
        <v>8.0480769199999997</v>
      </c>
      <c r="CL49" s="3">
        <v>7.8576192300000001</v>
      </c>
      <c r="CM49" s="3">
        <v>7.7084461500000003</v>
      </c>
      <c r="CN49" s="3">
        <v>7.24317308</v>
      </c>
      <c r="CO49" s="3">
        <v>7.1139461500000003</v>
      </c>
      <c r="CP49" s="3">
        <v>7.2293115400000003</v>
      </c>
      <c r="CQ49" s="3">
        <v>7.1299192299999996</v>
      </c>
      <c r="CR49" s="3">
        <v>7.2994846200000003</v>
      </c>
      <c r="CS49" s="3">
        <v>7.4095230799999996</v>
      </c>
      <c r="CT49" s="3">
        <v>7.7545846200000002</v>
      </c>
      <c r="CU49" s="3">
        <v>7.2625192299999997</v>
      </c>
      <c r="CV49" s="3">
        <v>7.3533038499999996</v>
      </c>
      <c r="CZ49" s="37">
        <f>(((DX49/2)+DY49+DZ49+(EA49/2))*5)</f>
        <v>307.83501944444447</v>
      </c>
      <c r="DA49" s="37">
        <f>((DW49/2)+(DX49/2)+(EA49/2)+(EB49/2))*5</f>
        <v>218.88190000000003</v>
      </c>
      <c r="DB49" s="37">
        <f>((SUM(DH49:DV49)+(DW49/2)+(EB49/2)+SUM(EC49:EE49))*5)+SUM(DH50:EE50)</f>
        <v>2100.5061572222226</v>
      </c>
      <c r="DE49" s="37" t="str">
        <f t="shared" si="1"/>
        <v>Industrial</v>
      </c>
      <c r="DF49" s="37" t="str">
        <f t="shared" si="2"/>
        <v>4</v>
      </c>
      <c r="DG49" s="37" t="str">
        <f t="shared" si="3"/>
        <v>Habil</v>
      </c>
      <c r="DH49" s="41">
        <v>11.3665222222222</v>
      </c>
      <c r="DI49" s="41">
        <v>10.435256666666699</v>
      </c>
      <c r="DJ49" s="41">
        <v>10.98334</v>
      </c>
      <c r="DK49" s="41">
        <v>10.6200433333333</v>
      </c>
      <c r="DL49" s="41">
        <v>10.941825555555599</v>
      </c>
      <c r="DM49" s="41">
        <v>12.042717777777799</v>
      </c>
      <c r="DN49" s="41">
        <v>15.0833322222222</v>
      </c>
      <c r="DO49" s="41">
        <v>24.240188888888898</v>
      </c>
      <c r="DP49" s="41">
        <v>28.839115555555502</v>
      </c>
      <c r="DQ49" s="41">
        <v>31.379558888888901</v>
      </c>
      <c r="DR49" s="41">
        <v>29.336277777777799</v>
      </c>
      <c r="DS49" s="41">
        <v>26.7818211111111</v>
      </c>
      <c r="DT49" s="41">
        <v>25.346029999999999</v>
      </c>
      <c r="DU49" s="41">
        <v>28.880278888888899</v>
      </c>
      <c r="DV49" s="41">
        <v>30.862449999999999</v>
      </c>
      <c r="DW49" s="41">
        <v>29.371737777777799</v>
      </c>
      <c r="DX49" s="41">
        <v>27.284406666666701</v>
      </c>
      <c r="DY49" s="41">
        <v>21.255801111111101</v>
      </c>
      <c r="DZ49" s="41">
        <v>18.470947777777798</v>
      </c>
      <c r="EA49" s="41">
        <v>16.396103333333301</v>
      </c>
      <c r="EB49" s="41">
        <v>14.5005122222222</v>
      </c>
      <c r="EC49" s="41">
        <v>13.5603933333333</v>
      </c>
      <c r="ED49" s="41">
        <v>12.111737777777799</v>
      </c>
      <c r="EE49" s="41">
        <v>11.8107666666667</v>
      </c>
      <c r="EH49" t="s">
        <v>156</v>
      </c>
      <c r="EI49" t="s">
        <v>156</v>
      </c>
      <c r="EJ49" t="s">
        <v>156</v>
      </c>
      <c r="EK49" t="s">
        <v>156</v>
      </c>
      <c r="EL49" t="s">
        <v>156</v>
      </c>
      <c r="EM49" t="s">
        <v>156</v>
      </c>
      <c r="EN49" t="s">
        <v>156</v>
      </c>
      <c r="EO49" t="s">
        <v>156</v>
      </c>
      <c r="EP49" t="s">
        <v>156</v>
      </c>
      <c r="EQ49" t="s">
        <v>156</v>
      </c>
      <c r="ER49" t="s">
        <v>156</v>
      </c>
      <c r="ES49" t="s">
        <v>156</v>
      </c>
      <c r="ET49" t="s">
        <v>156</v>
      </c>
      <c r="EU49" t="s">
        <v>156</v>
      </c>
      <c r="EV49" t="s">
        <v>156</v>
      </c>
      <c r="EW49" t="s">
        <v>156</v>
      </c>
      <c r="EX49" t="s">
        <v>156</v>
      </c>
      <c r="EY49" t="s">
        <v>156</v>
      </c>
      <c r="EZ49" t="s">
        <v>156</v>
      </c>
      <c r="FA49" t="s">
        <v>156</v>
      </c>
      <c r="FB49" t="s">
        <v>156</v>
      </c>
      <c r="FC49" t="s">
        <v>156</v>
      </c>
      <c r="FD49" t="s">
        <v>156</v>
      </c>
      <c r="FE49" t="s">
        <v>156</v>
      </c>
    </row>
    <row r="50" spans="2:161" x14ac:dyDescent="0.25">
      <c r="B50" s="4" t="s">
        <v>114</v>
      </c>
      <c r="C50" s="4" t="s">
        <v>110</v>
      </c>
      <c r="D50" s="4" t="s">
        <v>101</v>
      </c>
      <c r="E50" s="4">
        <v>7.5301576900000002</v>
      </c>
      <c r="F50" s="4">
        <v>7.27225769</v>
      </c>
      <c r="G50" s="4">
        <v>7.2767499999999998</v>
      </c>
      <c r="H50" s="4">
        <v>7.0360538500000001</v>
      </c>
      <c r="I50" s="4">
        <v>7.0711461499999997</v>
      </c>
      <c r="J50" s="4">
        <v>7.0451692299999999</v>
      </c>
      <c r="K50" s="4">
        <v>8.43873462</v>
      </c>
      <c r="L50" s="4">
        <v>8.3131269200000002</v>
      </c>
      <c r="M50" s="4">
        <v>7.9619576900000002</v>
      </c>
      <c r="N50" s="4">
        <v>7.6576346199999996</v>
      </c>
      <c r="O50" s="4">
        <v>8.1250961499999992</v>
      </c>
      <c r="P50" s="4">
        <v>8.1688423100000005</v>
      </c>
      <c r="Q50" s="4">
        <v>7.7953269199999999</v>
      </c>
      <c r="R50" s="4">
        <v>7.8917192299999996</v>
      </c>
      <c r="S50" s="4">
        <v>7.6276076899999996</v>
      </c>
      <c r="T50" s="4">
        <v>7.8213653799999996</v>
      </c>
      <c r="U50" s="4">
        <v>7.9116</v>
      </c>
      <c r="V50" s="4">
        <v>8.0466115400000007</v>
      </c>
      <c r="W50" s="4">
        <v>8.0438807699999995</v>
      </c>
      <c r="X50" s="4">
        <v>8.2434499999999993</v>
      </c>
      <c r="Y50" s="4">
        <v>8.0244615400000008</v>
      </c>
      <c r="Z50" s="4">
        <v>9.0984730799999998</v>
      </c>
      <c r="AA50" s="4">
        <v>9.9672269199999999</v>
      </c>
      <c r="AB50" s="4">
        <v>9.90583846</v>
      </c>
      <c r="AC50" s="4">
        <v>10.52781538</v>
      </c>
      <c r="AD50" s="4">
        <v>11.643230770000001</v>
      </c>
      <c r="AE50" s="4">
        <v>11.413946149999999</v>
      </c>
      <c r="AF50" s="4">
        <v>10.762930770000001</v>
      </c>
      <c r="AG50" s="4">
        <v>10.300546150000001</v>
      </c>
      <c r="AH50" s="4">
        <v>9.6299884599999999</v>
      </c>
      <c r="AI50" s="4">
        <v>9.7455346200000008</v>
      </c>
      <c r="AJ50" s="4">
        <v>9.0883115399999994</v>
      </c>
      <c r="AK50" s="4">
        <v>9.18023846</v>
      </c>
      <c r="AL50" s="4">
        <v>9.6726961500000002</v>
      </c>
      <c r="AM50" s="4">
        <v>10.926084619999999</v>
      </c>
      <c r="AN50" s="4">
        <v>11.194699999999999</v>
      </c>
      <c r="AO50" s="4">
        <v>11.18961154</v>
      </c>
      <c r="AP50" s="4">
        <v>10.489673079999999</v>
      </c>
      <c r="AQ50" s="4">
        <v>10.939761539999999</v>
      </c>
      <c r="AR50" s="4">
        <v>11.22648077</v>
      </c>
      <c r="AS50" s="4">
        <v>10.967526919999999</v>
      </c>
      <c r="AT50" s="4">
        <v>10.6546</v>
      </c>
      <c r="AU50" s="4">
        <v>10.632280769999999</v>
      </c>
      <c r="AV50" s="4">
        <v>10.60770769</v>
      </c>
      <c r="AW50" s="4">
        <v>9.9378769200000008</v>
      </c>
      <c r="AX50" s="4">
        <v>10.06828462</v>
      </c>
      <c r="AY50" s="4">
        <v>9.6826692300000001</v>
      </c>
      <c r="AZ50" s="4">
        <v>10.16258846</v>
      </c>
      <c r="BA50" s="4">
        <v>10.24156923</v>
      </c>
      <c r="BB50" s="4">
        <v>9.8910961499999992</v>
      </c>
      <c r="BC50" s="4">
        <v>9.1152038500000003</v>
      </c>
      <c r="BD50" s="4">
        <v>8.8339884600000005</v>
      </c>
      <c r="BE50" s="4">
        <v>8.7569307700000003</v>
      </c>
      <c r="BF50" s="4">
        <v>8.5868961499999994</v>
      </c>
      <c r="BG50" s="4">
        <v>9.3037384599999999</v>
      </c>
      <c r="BH50" s="4">
        <v>9.3141499999999997</v>
      </c>
      <c r="BI50" s="4">
        <v>9.0953807700000002</v>
      </c>
      <c r="BJ50" s="4">
        <v>10.069492309999999</v>
      </c>
      <c r="BK50" s="4">
        <v>9.4931653800000007</v>
      </c>
      <c r="BL50" s="4">
        <v>9.2340038500000006</v>
      </c>
      <c r="BM50" s="4">
        <v>9.3435961499999998</v>
      </c>
      <c r="BN50" s="4">
        <v>9.4257230799999991</v>
      </c>
      <c r="BO50" s="4">
        <v>9.5038961499999992</v>
      </c>
      <c r="BP50" s="4">
        <v>8.6219461499999994</v>
      </c>
      <c r="BQ50" s="4">
        <v>9.3089115400000004</v>
      </c>
      <c r="BR50" s="4">
        <v>8.8142769199999993</v>
      </c>
      <c r="BS50" s="4">
        <v>8.8113846200000001</v>
      </c>
      <c r="BT50" s="4">
        <v>8.5770576900000002</v>
      </c>
      <c r="BU50" s="4">
        <v>8.1969615400000002</v>
      </c>
      <c r="BV50" s="4">
        <v>7.9567307700000001</v>
      </c>
      <c r="BW50" s="4">
        <v>7.3997307699999997</v>
      </c>
      <c r="BX50" s="4">
        <v>7.38562692</v>
      </c>
      <c r="BY50" s="4">
        <v>7.0994076899999996</v>
      </c>
      <c r="BZ50" s="4">
        <v>6.9499692299999998</v>
      </c>
      <c r="CA50" s="4">
        <v>6.21973077</v>
      </c>
      <c r="CB50" s="4">
        <v>6.0886230799999996</v>
      </c>
      <c r="CC50" s="4">
        <v>6.3175846199999999</v>
      </c>
      <c r="CD50" s="4">
        <v>6.1143076900000004</v>
      </c>
      <c r="CE50" s="4">
        <v>6.2129730800000003</v>
      </c>
      <c r="CF50" s="4">
        <v>6.2791115399999997</v>
      </c>
      <c r="CG50" s="4">
        <v>6.27500385</v>
      </c>
      <c r="CH50" s="4">
        <v>5.79781923</v>
      </c>
      <c r="CI50" s="4">
        <v>6.09095385</v>
      </c>
      <c r="CJ50" s="4">
        <v>6.1204000000000001</v>
      </c>
      <c r="CK50" s="4">
        <v>6.0695730799999996</v>
      </c>
      <c r="CL50" s="4">
        <v>6.1336961499999996</v>
      </c>
      <c r="CM50" s="4">
        <v>5.9194346199999996</v>
      </c>
      <c r="CN50" s="4">
        <v>5.8406230800000003</v>
      </c>
      <c r="CO50" s="4">
        <v>5.7293192299999998</v>
      </c>
      <c r="CP50" s="4">
        <v>5.4778038499999999</v>
      </c>
      <c r="CQ50" s="4">
        <v>5.8349692299999996</v>
      </c>
      <c r="CR50" s="4">
        <v>5.7013846199999998</v>
      </c>
      <c r="CS50" s="4">
        <v>5.7424884599999997</v>
      </c>
      <c r="CT50" s="4">
        <v>5.4138500000000001</v>
      </c>
      <c r="CU50" s="4">
        <v>5.41060769</v>
      </c>
      <c r="CV50" s="4">
        <v>4.9649076900000004</v>
      </c>
      <c r="CZ50" s="40">
        <f>CZ49/SUM($CZ49:$DB49)</f>
        <v>0.11717125286331424</v>
      </c>
      <c r="DA50" s="40">
        <f>DA49/SUM($CZ49:$DB49)</f>
        <v>8.3313024289399157E-2</v>
      </c>
      <c r="DB50" s="40">
        <f>DB49/SUM($CZ49:$DB49)</f>
        <v>0.79951572284728656</v>
      </c>
      <c r="DE50" s="37" t="str">
        <f t="shared" si="1"/>
        <v>Industrial</v>
      </c>
      <c r="DF50" s="37" t="str">
        <f t="shared" si="2"/>
        <v>4</v>
      </c>
      <c r="DG50" s="37" t="str">
        <f t="shared" si="3"/>
        <v>Sabado</v>
      </c>
      <c r="DH50" s="41">
        <v>9.5288066666666698</v>
      </c>
      <c r="DI50" s="41">
        <v>9.7499566666666695</v>
      </c>
      <c r="DJ50" s="41">
        <v>8.9845500000000005</v>
      </c>
      <c r="DK50" s="41">
        <v>8.6327666666666598</v>
      </c>
      <c r="DL50" s="41">
        <v>9.5352344444444395</v>
      </c>
      <c r="DM50" s="41">
        <v>10.188982222222201</v>
      </c>
      <c r="DN50" s="41">
        <v>11.99499</v>
      </c>
      <c r="DO50" s="41">
        <v>15.883595555555599</v>
      </c>
      <c r="DP50" s="41">
        <v>16.931608888888899</v>
      </c>
      <c r="DQ50" s="41">
        <v>17.831783333333298</v>
      </c>
      <c r="DR50" s="41">
        <v>16.876994444444399</v>
      </c>
      <c r="DS50" s="41">
        <v>14.248756666666701</v>
      </c>
      <c r="DT50" s="41">
        <v>12.3616711111111</v>
      </c>
      <c r="DU50" s="41">
        <v>10.608595555555601</v>
      </c>
      <c r="DV50" s="41">
        <v>10.8847455555556</v>
      </c>
      <c r="DW50" s="41">
        <v>10.601226666666699</v>
      </c>
      <c r="DX50" s="41">
        <v>9.9675866666666693</v>
      </c>
      <c r="DY50" s="41">
        <v>9.7321355555555495</v>
      </c>
      <c r="DZ50" s="41">
        <v>10.0531188888889</v>
      </c>
      <c r="EA50" s="41">
        <v>9.5001877777777803</v>
      </c>
      <c r="EB50" s="41">
        <v>8.9286600000000007</v>
      </c>
      <c r="EC50" s="41">
        <v>8.9704455555555604</v>
      </c>
      <c r="ED50" s="41">
        <v>7.9077999999999999</v>
      </c>
      <c r="EE50" s="41">
        <v>7.8130499999999996</v>
      </c>
      <c r="EH50" s="25">
        <v>24.92056539</v>
      </c>
      <c r="EI50" s="25">
        <v>26.800459610000001</v>
      </c>
      <c r="EJ50" s="25">
        <v>28.766061539999999</v>
      </c>
      <c r="EK50" s="25">
        <v>28.53494422</v>
      </c>
      <c r="EL50" s="25">
        <v>28.890817310000003</v>
      </c>
      <c r="EM50" s="25">
        <v>31.967215380000003</v>
      </c>
      <c r="EN50" s="25">
        <v>37.657903845000007</v>
      </c>
      <c r="EO50" s="25">
        <v>34.422319235000003</v>
      </c>
      <c r="EP50" s="25">
        <v>35.10255961</v>
      </c>
      <c r="EQ50" s="25">
        <v>37.920480765000001</v>
      </c>
      <c r="ER50" s="25">
        <v>36.756798079999996</v>
      </c>
      <c r="ES50" s="25">
        <v>33.895588459999999</v>
      </c>
      <c r="ET50" s="25">
        <v>32.588294230000002</v>
      </c>
      <c r="EU50" s="25">
        <v>31.306884609999997</v>
      </c>
      <c r="EV50" s="25">
        <v>33.354986539999999</v>
      </c>
      <c r="EW50" s="25">
        <v>33.581563459999998</v>
      </c>
      <c r="EX50" s="25">
        <v>33.388407689999994</v>
      </c>
      <c r="EY50" s="25">
        <v>31.140044230000001</v>
      </c>
      <c r="EZ50" s="25">
        <v>27.940186544999996</v>
      </c>
      <c r="FA50" s="25">
        <v>26.854340385</v>
      </c>
      <c r="FB50" s="25">
        <v>24.48438462</v>
      </c>
      <c r="FC50" s="25">
        <v>23.496313465</v>
      </c>
      <c r="FD50" s="25">
        <v>22.209875</v>
      </c>
      <c r="FE50" s="25">
        <v>21.054319229999997</v>
      </c>
    </row>
    <row r="51" spans="2:161" x14ac:dyDescent="0.25">
      <c r="B51" s="5" t="s">
        <v>114</v>
      </c>
      <c r="C51" s="5" t="s">
        <v>110</v>
      </c>
      <c r="D51" s="5" t="s">
        <v>102</v>
      </c>
      <c r="E51" s="5">
        <v>5.3587846199999998</v>
      </c>
      <c r="F51" s="5">
        <v>5.4157346200000003</v>
      </c>
      <c r="G51" s="5">
        <v>4.9729538499999997</v>
      </c>
      <c r="H51" s="5">
        <v>4.9784384599999996</v>
      </c>
      <c r="I51" s="5">
        <v>5.2154884600000004</v>
      </c>
      <c r="J51" s="5">
        <v>5.3671499999999996</v>
      </c>
      <c r="K51" s="5">
        <v>5.7536653800000002</v>
      </c>
      <c r="L51" s="5">
        <v>6.3964384599999997</v>
      </c>
      <c r="M51" s="5">
        <v>6.75263846</v>
      </c>
      <c r="N51" s="5">
        <v>6.15353846</v>
      </c>
      <c r="O51" s="5">
        <v>6.0908615399999997</v>
      </c>
      <c r="P51" s="5">
        <v>6.6215538499999997</v>
      </c>
      <c r="Q51" s="5">
        <v>6.6542961500000004</v>
      </c>
      <c r="R51" s="5">
        <v>6.4259769200000001</v>
      </c>
      <c r="S51" s="5">
        <v>6.2690153799999999</v>
      </c>
      <c r="T51" s="5">
        <v>6.5845807699999996</v>
      </c>
      <c r="U51" s="5">
        <v>6.54912692</v>
      </c>
      <c r="V51" s="5">
        <v>6.43758462</v>
      </c>
      <c r="W51" s="5">
        <v>6.2854384599999999</v>
      </c>
      <c r="X51" s="5">
        <v>6.26394231</v>
      </c>
      <c r="Y51" s="5">
        <v>6.46321923</v>
      </c>
      <c r="Z51" s="5">
        <v>6.6045269199999996</v>
      </c>
      <c r="AA51" s="5">
        <v>6.6587884600000002</v>
      </c>
      <c r="AB51" s="5">
        <v>7.2118961500000003</v>
      </c>
      <c r="AC51" s="5">
        <v>8.2401461499999993</v>
      </c>
      <c r="AD51" s="5">
        <v>7.5934730799999999</v>
      </c>
      <c r="AE51" s="5">
        <v>7.5200115399999996</v>
      </c>
      <c r="AF51" s="5">
        <v>7.6142538499999999</v>
      </c>
      <c r="AG51" s="5">
        <v>7.7750384600000002</v>
      </c>
      <c r="AH51" s="5">
        <v>8.0970923100000007</v>
      </c>
      <c r="AI51" s="5">
        <v>7.3429346200000003</v>
      </c>
      <c r="AJ51" s="5">
        <v>6.8651923100000003</v>
      </c>
      <c r="AK51" s="5">
        <v>7.9801076899999996</v>
      </c>
      <c r="AL51" s="5">
        <v>7.1331961499999998</v>
      </c>
      <c r="AM51" s="5">
        <v>6.9203999999999999</v>
      </c>
      <c r="AN51" s="5">
        <v>7.1976961499999996</v>
      </c>
      <c r="AO51" s="5">
        <v>8.0407653799999999</v>
      </c>
      <c r="AP51" s="5">
        <v>8.3533384599999998</v>
      </c>
      <c r="AQ51" s="5">
        <v>7.8813153800000002</v>
      </c>
      <c r="AR51" s="5">
        <v>7.7200153800000004</v>
      </c>
      <c r="AS51" s="5">
        <v>7.69098462</v>
      </c>
      <c r="AT51" s="5">
        <v>7.8146230799999996</v>
      </c>
      <c r="AU51" s="5">
        <v>7.7013692300000001</v>
      </c>
      <c r="AV51" s="5">
        <v>7.4445038500000003</v>
      </c>
      <c r="AW51" s="5">
        <v>7.5159538499999998</v>
      </c>
      <c r="AX51" s="5">
        <v>6.9764307700000003</v>
      </c>
      <c r="AY51" s="5">
        <v>6.83814615</v>
      </c>
      <c r="AZ51" s="5">
        <v>6.6092269200000002</v>
      </c>
      <c r="BA51" s="5">
        <v>6.9661538500000004</v>
      </c>
      <c r="BB51" s="5">
        <v>6.9427961500000004</v>
      </c>
      <c r="BC51" s="5">
        <v>6.6901307699999997</v>
      </c>
      <c r="BD51" s="5">
        <v>6.4956500000000004</v>
      </c>
      <c r="BE51" s="5">
        <v>6.37063077</v>
      </c>
      <c r="BF51" s="5">
        <v>6.4382807700000004</v>
      </c>
      <c r="BG51" s="5">
        <v>6.8365153799999998</v>
      </c>
      <c r="BH51" s="5">
        <v>7.0066269200000004</v>
      </c>
      <c r="BI51" s="5">
        <v>6.91253077</v>
      </c>
      <c r="BJ51" s="5">
        <v>6.97682308</v>
      </c>
      <c r="BK51" s="5">
        <v>7.4631384599999997</v>
      </c>
      <c r="BL51" s="5">
        <v>7.4654384599999997</v>
      </c>
      <c r="BM51" s="5">
        <v>7.5269000000000004</v>
      </c>
      <c r="BN51" s="5">
        <v>7.5937192299999996</v>
      </c>
      <c r="BO51" s="5">
        <v>7.4399730799999997</v>
      </c>
      <c r="BP51" s="5">
        <v>7.70737308</v>
      </c>
      <c r="BQ51" s="5">
        <v>7.80176538</v>
      </c>
      <c r="BR51" s="5">
        <v>7.8786500000000004</v>
      </c>
      <c r="BS51" s="5">
        <v>7.7651153800000001</v>
      </c>
      <c r="BT51" s="5">
        <v>7.8196538499999999</v>
      </c>
      <c r="BU51" s="5">
        <v>7.5558538500000001</v>
      </c>
      <c r="BV51" s="5">
        <v>8.0563500000000001</v>
      </c>
      <c r="BW51" s="5">
        <v>7.6768576900000003</v>
      </c>
      <c r="BX51" s="5">
        <v>8.0519769199999995</v>
      </c>
      <c r="BY51" s="5">
        <v>7.5265730800000004</v>
      </c>
      <c r="BZ51" s="5">
        <v>7.2976423099999996</v>
      </c>
      <c r="CA51" s="5">
        <v>7.1674730799999997</v>
      </c>
      <c r="CB51" s="5">
        <v>7.5309538500000004</v>
      </c>
      <c r="CC51" s="5">
        <v>7.4842884600000001</v>
      </c>
      <c r="CD51" s="5">
        <v>7.26937692</v>
      </c>
      <c r="CE51" s="5">
        <v>7.0549307700000004</v>
      </c>
      <c r="CF51" s="5">
        <v>6.9761076900000001</v>
      </c>
      <c r="CG51" s="5">
        <v>6.3485038500000002</v>
      </c>
      <c r="CH51" s="5">
        <v>5.9240230800000004</v>
      </c>
      <c r="CI51" s="5">
        <v>6.1520153799999999</v>
      </c>
      <c r="CJ51" s="5">
        <v>6.2600499999999997</v>
      </c>
      <c r="CK51" s="5">
        <v>5.9532076900000002</v>
      </c>
      <c r="CL51" s="5">
        <v>5.9136307700000001</v>
      </c>
      <c r="CM51" s="5">
        <v>5.90954231</v>
      </c>
      <c r="CN51" s="5">
        <v>5.2529192299999998</v>
      </c>
      <c r="CO51" s="5">
        <v>5.47419615</v>
      </c>
      <c r="CP51" s="5">
        <v>5.3093730800000003</v>
      </c>
      <c r="CQ51" s="5">
        <v>5.5195961499999999</v>
      </c>
      <c r="CR51" s="5">
        <v>5.3731076900000003</v>
      </c>
      <c r="CS51" s="5">
        <v>5.3383500000000002</v>
      </c>
      <c r="CT51" s="5">
        <v>5.1136730799999999</v>
      </c>
      <c r="CU51" s="5">
        <v>5.17372692</v>
      </c>
      <c r="CV51" s="5">
        <v>4.9510346199999997</v>
      </c>
      <c r="CZ51" s="37">
        <v>9.1127554440314687E-2</v>
      </c>
      <c r="DA51" s="37">
        <v>6.1337849721647894E-2</v>
      </c>
      <c r="DB51" s="37">
        <v>0.84753459583803747</v>
      </c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H51" t="s">
        <v>156</v>
      </c>
      <c r="EI51" t="s">
        <v>156</v>
      </c>
      <c r="EJ51" t="s">
        <v>156</v>
      </c>
      <c r="EK51" t="s">
        <v>156</v>
      </c>
      <c r="EL51" t="s">
        <v>156</v>
      </c>
      <c r="EM51" t="s">
        <v>156</v>
      </c>
      <c r="EN51" t="s">
        <v>156</v>
      </c>
      <c r="EO51" t="s">
        <v>156</v>
      </c>
      <c r="EP51" t="s">
        <v>156</v>
      </c>
      <c r="EQ51" t="s">
        <v>156</v>
      </c>
      <c r="ER51" t="s">
        <v>156</v>
      </c>
      <c r="ES51" t="s">
        <v>156</v>
      </c>
      <c r="ET51" t="s">
        <v>156</v>
      </c>
      <c r="EU51" t="s">
        <v>156</v>
      </c>
      <c r="EV51" t="s">
        <v>156</v>
      </c>
      <c r="EW51" t="s">
        <v>156</v>
      </c>
      <c r="EX51" t="s">
        <v>156</v>
      </c>
      <c r="EY51" t="s">
        <v>156</v>
      </c>
      <c r="EZ51" t="s">
        <v>156</v>
      </c>
      <c r="FA51" t="s">
        <v>156</v>
      </c>
      <c r="FB51" t="s">
        <v>156</v>
      </c>
      <c r="FC51" t="s">
        <v>156</v>
      </c>
      <c r="FD51" t="s">
        <v>156</v>
      </c>
      <c r="FE51" t="s">
        <v>156</v>
      </c>
    </row>
    <row r="52" spans="2:161" x14ac:dyDescent="0.25">
      <c r="B52" s="3" t="s">
        <v>115</v>
      </c>
      <c r="C52" s="3" t="s">
        <v>104</v>
      </c>
      <c r="D52" s="3" t="s">
        <v>100</v>
      </c>
      <c r="E52" s="3">
        <v>1</v>
      </c>
      <c r="F52" s="3">
        <v>1</v>
      </c>
      <c r="G52" s="3">
        <v>1</v>
      </c>
      <c r="H52" s="3">
        <v>1</v>
      </c>
      <c r="I52" s="3">
        <v>1</v>
      </c>
      <c r="J52" s="3">
        <v>1</v>
      </c>
      <c r="K52" s="3">
        <v>1</v>
      </c>
      <c r="L52" s="3">
        <v>1</v>
      </c>
      <c r="M52" s="3">
        <v>1</v>
      </c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0.97529999999999994</v>
      </c>
      <c r="AA52" s="3">
        <v>0.87670000000000003</v>
      </c>
      <c r="AB52" s="3">
        <v>0.7671</v>
      </c>
      <c r="AC52" s="3">
        <v>0.53969999999999996</v>
      </c>
      <c r="AD52" s="3">
        <v>0.28770000000000001</v>
      </c>
      <c r="AE52" s="3">
        <v>0.1288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8.77E-2</v>
      </c>
      <c r="BW52" s="3">
        <v>0.2712</v>
      </c>
      <c r="BX52" s="3">
        <v>0.43290000000000001</v>
      </c>
      <c r="BY52" s="3">
        <v>0.57530000000000003</v>
      </c>
      <c r="BZ52" s="3">
        <v>0.61639999999999995</v>
      </c>
      <c r="CA52" s="3">
        <v>0.66579999999999995</v>
      </c>
      <c r="CB52" s="3">
        <v>0.79730000000000001</v>
      </c>
      <c r="CC52" s="3">
        <v>0.80549999999999999</v>
      </c>
      <c r="CD52" s="3">
        <v>0.874</v>
      </c>
      <c r="CE52" s="3">
        <v>0.93420000000000003</v>
      </c>
      <c r="CF52" s="3">
        <v>1</v>
      </c>
      <c r="CG52" s="3">
        <v>1</v>
      </c>
      <c r="CH52" s="3">
        <v>1</v>
      </c>
      <c r="CI52" s="3">
        <v>1</v>
      </c>
      <c r="CJ52" s="3">
        <v>1</v>
      </c>
      <c r="CK52" s="3">
        <v>1</v>
      </c>
      <c r="CL52" s="3">
        <v>1</v>
      </c>
      <c r="CM52" s="3">
        <v>1</v>
      </c>
      <c r="CN52" s="3">
        <v>1</v>
      </c>
      <c r="CO52" s="3">
        <v>1</v>
      </c>
      <c r="CP52" s="3">
        <v>1</v>
      </c>
      <c r="CQ52" s="3">
        <v>1</v>
      </c>
      <c r="CR52" s="3">
        <v>1</v>
      </c>
      <c r="CS52" s="3">
        <v>1</v>
      </c>
      <c r="CT52" s="3">
        <v>1</v>
      </c>
      <c r="CU52" s="3">
        <v>1</v>
      </c>
      <c r="CV52" s="3">
        <v>1</v>
      </c>
      <c r="CZ52" s="37"/>
      <c r="DA52" s="37"/>
      <c r="DB52" s="37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H52" t="s">
        <v>156</v>
      </c>
      <c r="EI52" t="s">
        <v>156</v>
      </c>
      <c r="EJ52" t="s">
        <v>156</v>
      </c>
      <c r="EK52" t="s">
        <v>156</v>
      </c>
      <c r="EL52" t="s">
        <v>156</v>
      </c>
      <c r="EM52" t="s">
        <v>156</v>
      </c>
      <c r="EN52" t="s">
        <v>156</v>
      </c>
      <c r="EO52" t="s">
        <v>156</v>
      </c>
      <c r="EP52" t="s">
        <v>156</v>
      </c>
      <c r="EQ52" t="s">
        <v>156</v>
      </c>
      <c r="ER52" t="s">
        <v>156</v>
      </c>
      <c r="ES52" t="s">
        <v>156</v>
      </c>
      <c r="ET52" t="s">
        <v>156</v>
      </c>
      <c r="EU52" t="s">
        <v>156</v>
      </c>
      <c r="EV52" t="s">
        <v>156</v>
      </c>
      <c r="EW52" t="s">
        <v>156</v>
      </c>
      <c r="EX52" t="s">
        <v>156</v>
      </c>
      <c r="EY52" t="s">
        <v>156</v>
      </c>
      <c r="EZ52" t="s">
        <v>156</v>
      </c>
      <c r="FA52" t="s">
        <v>156</v>
      </c>
      <c r="FB52" t="s">
        <v>156</v>
      </c>
      <c r="FC52" t="s">
        <v>156</v>
      </c>
      <c r="FD52" t="s">
        <v>156</v>
      </c>
      <c r="FE52" t="s">
        <v>156</v>
      </c>
    </row>
    <row r="53" spans="2:161" x14ac:dyDescent="0.25">
      <c r="B53" s="4" t="s">
        <v>115</v>
      </c>
      <c r="C53" s="4" t="s">
        <v>104</v>
      </c>
      <c r="D53" s="4" t="s">
        <v>101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  <c r="L53" s="4">
        <v>1</v>
      </c>
      <c r="M53" s="4">
        <v>1</v>
      </c>
      <c r="N53" s="4">
        <v>1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0.97529999999999994</v>
      </c>
      <c r="AA53" s="4">
        <v>0.87670000000000003</v>
      </c>
      <c r="AB53" s="4">
        <v>0.7671</v>
      </c>
      <c r="AC53" s="4">
        <v>0.53969999999999996</v>
      </c>
      <c r="AD53" s="4">
        <v>0.28770000000000001</v>
      </c>
      <c r="AE53" s="4">
        <v>0.1288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8.77E-2</v>
      </c>
      <c r="BW53" s="4">
        <v>0.2712</v>
      </c>
      <c r="BX53" s="4">
        <v>0.43290000000000001</v>
      </c>
      <c r="BY53" s="4">
        <v>0.57530000000000003</v>
      </c>
      <c r="BZ53" s="4">
        <v>0.61639999999999995</v>
      </c>
      <c r="CA53" s="4">
        <v>0.66579999999999995</v>
      </c>
      <c r="CB53" s="4">
        <v>0.79730000000000001</v>
      </c>
      <c r="CC53" s="4">
        <v>0.80549999999999999</v>
      </c>
      <c r="CD53" s="4">
        <v>0.874</v>
      </c>
      <c r="CE53" s="4">
        <v>0.93420000000000003</v>
      </c>
      <c r="CF53" s="4">
        <v>1</v>
      </c>
      <c r="CG53" s="4">
        <v>1</v>
      </c>
      <c r="CH53" s="4">
        <v>1</v>
      </c>
      <c r="CI53" s="4">
        <v>1</v>
      </c>
      <c r="CJ53" s="4">
        <v>1</v>
      </c>
      <c r="CK53" s="4">
        <v>1</v>
      </c>
      <c r="CL53" s="4">
        <v>1</v>
      </c>
      <c r="CM53" s="4">
        <v>1</v>
      </c>
      <c r="CN53" s="4">
        <v>1</v>
      </c>
      <c r="CO53" s="4">
        <v>1</v>
      </c>
      <c r="CP53" s="4">
        <v>1</v>
      </c>
      <c r="CQ53" s="4">
        <v>1</v>
      </c>
      <c r="CR53" s="4">
        <v>1</v>
      </c>
      <c r="CS53" s="4">
        <v>1</v>
      </c>
      <c r="CT53" s="4">
        <v>1</v>
      </c>
      <c r="CU53" s="4">
        <v>1</v>
      </c>
      <c r="CV53" s="4">
        <v>1</v>
      </c>
      <c r="CZ53" s="37"/>
      <c r="DA53" s="37"/>
      <c r="DB53" s="37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H53" s="25" t="e">
        <v>#DIV/0!</v>
      </c>
      <c r="EI53" s="25" t="e">
        <v>#DIV/0!</v>
      </c>
      <c r="EJ53" s="25" t="e">
        <v>#DIV/0!</v>
      </c>
      <c r="EK53" s="25" t="e">
        <v>#DIV/0!</v>
      </c>
      <c r="EL53" s="25" t="e">
        <v>#DIV/0!</v>
      </c>
      <c r="EM53" s="25" t="e">
        <v>#DIV/0!</v>
      </c>
      <c r="EN53" s="25" t="e">
        <v>#DIV/0!</v>
      </c>
      <c r="EO53" s="25" t="e">
        <v>#DIV/0!</v>
      </c>
      <c r="EP53" s="25" t="e">
        <v>#DIV/0!</v>
      </c>
      <c r="EQ53" s="25" t="e">
        <v>#DIV/0!</v>
      </c>
      <c r="ER53" s="25" t="e">
        <v>#DIV/0!</v>
      </c>
      <c r="ES53" s="25" t="e">
        <v>#DIV/0!</v>
      </c>
      <c r="ET53" s="25" t="e">
        <v>#DIV/0!</v>
      </c>
      <c r="EU53" s="25" t="e">
        <v>#DIV/0!</v>
      </c>
      <c r="EV53" s="25" t="e">
        <v>#DIV/0!</v>
      </c>
      <c r="EW53" s="25" t="e">
        <v>#DIV/0!</v>
      </c>
      <c r="EX53" s="25" t="e">
        <v>#DIV/0!</v>
      </c>
      <c r="EY53" s="25" t="e">
        <v>#DIV/0!</v>
      </c>
      <c r="EZ53" s="25" t="e">
        <v>#DIV/0!</v>
      </c>
      <c r="FA53" s="25" t="e">
        <v>#DIV/0!</v>
      </c>
      <c r="FB53" s="25" t="e">
        <v>#DIV/0!</v>
      </c>
      <c r="FC53" s="25" t="e">
        <v>#DIV/0!</v>
      </c>
      <c r="FD53" s="25" t="e">
        <v>#DIV/0!</v>
      </c>
      <c r="FE53" s="25" t="e">
        <v>#DIV/0!</v>
      </c>
    </row>
    <row r="54" spans="2:161" x14ac:dyDescent="0.25">
      <c r="B54" s="5" t="s">
        <v>115</v>
      </c>
      <c r="C54" s="5" t="s">
        <v>104</v>
      </c>
      <c r="D54" s="5" t="s">
        <v>102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0.97529999999999994</v>
      </c>
      <c r="AA54" s="5">
        <v>0.87670000000000003</v>
      </c>
      <c r="AB54" s="5">
        <v>0.7671</v>
      </c>
      <c r="AC54" s="5">
        <v>0.53969999999999996</v>
      </c>
      <c r="AD54" s="5">
        <v>0.28770000000000001</v>
      </c>
      <c r="AE54" s="5">
        <v>0.1288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8.77E-2</v>
      </c>
      <c r="BW54" s="5">
        <v>0.2712</v>
      </c>
      <c r="BX54" s="5">
        <v>0.43290000000000001</v>
      </c>
      <c r="BY54" s="5">
        <v>0.57530000000000003</v>
      </c>
      <c r="BZ54" s="5">
        <v>0.61639999999999995</v>
      </c>
      <c r="CA54" s="5">
        <v>0.66579999999999995</v>
      </c>
      <c r="CB54" s="5">
        <v>0.79730000000000001</v>
      </c>
      <c r="CC54" s="5">
        <v>0.80549999999999999</v>
      </c>
      <c r="CD54" s="5">
        <v>0.874</v>
      </c>
      <c r="CE54" s="5">
        <v>0.93420000000000003</v>
      </c>
      <c r="CF54" s="5">
        <v>1</v>
      </c>
      <c r="CG54" s="5">
        <v>1</v>
      </c>
      <c r="CH54" s="5">
        <v>1</v>
      </c>
      <c r="CI54" s="5">
        <v>1</v>
      </c>
      <c r="CJ54" s="5">
        <v>1</v>
      </c>
      <c r="CK54" s="5">
        <v>1</v>
      </c>
      <c r="CL54" s="5">
        <v>1</v>
      </c>
      <c r="CM54" s="5">
        <v>1</v>
      </c>
      <c r="CN54" s="5">
        <v>1</v>
      </c>
      <c r="CO54" s="5">
        <v>1</v>
      </c>
      <c r="CP54" s="5">
        <v>1</v>
      </c>
      <c r="CQ54" s="5">
        <v>1</v>
      </c>
      <c r="CR54" s="5">
        <v>1</v>
      </c>
      <c r="CS54" s="5">
        <v>1</v>
      </c>
      <c r="CT54" s="5">
        <v>1</v>
      </c>
      <c r="CU54" s="5">
        <v>1</v>
      </c>
      <c r="CV54" s="5">
        <v>1</v>
      </c>
      <c r="CZ54" s="37"/>
      <c r="DA54" s="37"/>
      <c r="DB54" s="37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H54" t="s">
        <v>156</v>
      </c>
      <c r="EI54" t="s">
        <v>156</v>
      </c>
      <c r="EJ54" t="s">
        <v>156</v>
      </c>
      <c r="EK54" t="s">
        <v>156</v>
      </c>
      <c r="EL54" t="s">
        <v>156</v>
      </c>
      <c r="EM54" t="s">
        <v>156</v>
      </c>
      <c r="EN54" t="s">
        <v>156</v>
      </c>
      <c r="EO54" t="s">
        <v>156</v>
      </c>
      <c r="EP54" t="s">
        <v>156</v>
      </c>
      <c r="EQ54" t="s">
        <v>156</v>
      </c>
      <c r="ER54" t="s">
        <v>156</v>
      </c>
      <c r="ES54" t="s">
        <v>156</v>
      </c>
      <c r="ET54" t="s">
        <v>156</v>
      </c>
      <c r="EU54" t="s">
        <v>156</v>
      </c>
      <c r="EV54" t="s">
        <v>156</v>
      </c>
      <c r="EW54" t="s">
        <v>156</v>
      </c>
      <c r="EX54" t="s">
        <v>156</v>
      </c>
      <c r="EY54" t="s">
        <v>156</v>
      </c>
      <c r="EZ54" t="s">
        <v>156</v>
      </c>
      <c r="FA54" t="s">
        <v>156</v>
      </c>
      <c r="FB54" t="s">
        <v>156</v>
      </c>
      <c r="FC54" t="s">
        <v>156</v>
      </c>
      <c r="FD54" t="s">
        <v>156</v>
      </c>
      <c r="FE54" t="s">
        <v>156</v>
      </c>
    </row>
    <row r="55" spans="2:161" x14ac:dyDescent="0.25">
      <c r="B55" s="3" t="s">
        <v>116</v>
      </c>
      <c r="C55" s="3" t="s">
        <v>104</v>
      </c>
      <c r="D55" s="3" t="s">
        <v>100</v>
      </c>
      <c r="E55" s="3">
        <v>0.57180542999999995</v>
      </c>
      <c r="F55" s="3">
        <v>0.52179565000000006</v>
      </c>
      <c r="G55" s="3">
        <v>0.52997499999999997</v>
      </c>
      <c r="H55" s="3">
        <v>0.50905</v>
      </c>
      <c r="I55" s="3">
        <v>0.49481087000000001</v>
      </c>
      <c r="J55" s="3">
        <v>0.54679999999999995</v>
      </c>
      <c r="K55" s="3">
        <v>0.55153803999999995</v>
      </c>
      <c r="L55" s="3">
        <v>0.51320977999999995</v>
      </c>
      <c r="M55" s="3">
        <v>0.50419782999999996</v>
      </c>
      <c r="N55" s="3">
        <v>0.53610000000000002</v>
      </c>
      <c r="O55" s="3">
        <v>0.49391304000000003</v>
      </c>
      <c r="P55" s="3">
        <v>0.52403803999999998</v>
      </c>
      <c r="Q55" s="3">
        <v>0.47593586999999998</v>
      </c>
      <c r="R55" s="3">
        <v>0.51238260999999996</v>
      </c>
      <c r="S55" s="3">
        <v>0.48298586999999998</v>
      </c>
      <c r="T55" s="3">
        <v>0.59979022000000004</v>
      </c>
      <c r="U55" s="3">
        <v>0.58140435000000001</v>
      </c>
      <c r="V55" s="3">
        <v>0.46971739000000001</v>
      </c>
      <c r="W55" s="3">
        <v>0.50767609000000002</v>
      </c>
      <c r="X55" s="3">
        <v>0.51412064999999996</v>
      </c>
      <c r="Y55" s="3">
        <v>0.50444348000000006</v>
      </c>
      <c r="Z55" s="3">
        <v>0.54842500000000005</v>
      </c>
      <c r="AA55" s="3">
        <v>0.57433803999999999</v>
      </c>
      <c r="AB55" s="3">
        <v>0.56139782999999999</v>
      </c>
      <c r="AC55" s="3">
        <v>0.45169891000000001</v>
      </c>
      <c r="AD55" s="3">
        <v>0.47631847999999999</v>
      </c>
      <c r="AE55" s="3">
        <v>0.42689674</v>
      </c>
      <c r="AF55" s="3">
        <v>0.42595</v>
      </c>
      <c r="AG55" s="3">
        <v>0.45244783</v>
      </c>
      <c r="AH55" s="3">
        <v>0.47969782999999999</v>
      </c>
      <c r="AI55" s="3">
        <v>0.48145870000000002</v>
      </c>
      <c r="AJ55" s="3">
        <v>0.52912064999999997</v>
      </c>
      <c r="AK55" s="3">
        <v>0.52398696</v>
      </c>
      <c r="AL55" s="3">
        <v>0.47063152000000003</v>
      </c>
      <c r="AM55" s="3">
        <v>0.55294021999999998</v>
      </c>
      <c r="AN55" s="3">
        <v>0.52472934999999998</v>
      </c>
      <c r="AO55" s="3">
        <v>0.52710869999999999</v>
      </c>
      <c r="AP55" s="3">
        <v>0.44926196000000002</v>
      </c>
      <c r="AQ55" s="3">
        <v>0.58821738999999995</v>
      </c>
      <c r="AR55" s="3">
        <v>0.47926956999999998</v>
      </c>
      <c r="AS55" s="3">
        <v>0.53832716999999997</v>
      </c>
      <c r="AT55" s="3">
        <v>0.58204456999999998</v>
      </c>
      <c r="AU55" s="3">
        <v>0.58499674000000002</v>
      </c>
      <c r="AV55" s="3">
        <v>0.58601086999999996</v>
      </c>
      <c r="AW55" s="3">
        <v>0.52508803999999998</v>
      </c>
      <c r="AX55" s="3">
        <v>0.52917499999999995</v>
      </c>
      <c r="AY55" s="3">
        <v>0.53818043000000004</v>
      </c>
      <c r="AZ55" s="3">
        <v>0.55256413000000004</v>
      </c>
      <c r="BA55" s="3">
        <v>0.70885434999999997</v>
      </c>
      <c r="BB55" s="3">
        <v>0.59914999999999996</v>
      </c>
      <c r="BC55" s="3">
        <v>0.54569456999999999</v>
      </c>
      <c r="BD55" s="3">
        <v>0.53428478000000001</v>
      </c>
      <c r="BE55" s="3">
        <v>0.56699021999999999</v>
      </c>
      <c r="BF55" s="3">
        <v>0.53496957000000001</v>
      </c>
      <c r="BG55" s="3">
        <v>0.50600977999999996</v>
      </c>
      <c r="BH55" s="3">
        <v>0.57218913000000005</v>
      </c>
      <c r="BI55" s="3">
        <v>0.52530761000000004</v>
      </c>
      <c r="BJ55" s="3">
        <v>0.57481413000000003</v>
      </c>
      <c r="BK55" s="3">
        <v>0.56433696</v>
      </c>
      <c r="BL55" s="3">
        <v>0.56494564999999997</v>
      </c>
      <c r="BM55" s="3">
        <v>0.58901521999999995</v>
      </c>
      <c r="BN55" s="3">
        <v>0.50634564999999998</v>
      </c>
      <c r="BO55" s="3">
        <v>0.53263587000000001</v>
      </c>
      <c r="BP55" s="3">
        <v>0.55444674000000005</v>
      </c>
      <c r="BQ55" s="3">
        <v>0.53836629999999996</v>
      </c>
      <c r="BR55" s="3">
        <v>0.53187065</v>
      </c>
      <c r="BS55" s="3">
        <v>0.56108804000000001</v>
      </c>
      <c r="BT55" s="3">
        <v>0.47938043000000002</v>
      </c>
      <c r="BU55" s="3">
        <v>0.49039129999999997</v>
      </c>
      <c r="BV55" s="3">
        <v>0.53677717000000003</v>
      </c>
      <c r="BW55" s="3">
        <v>0.42928913000000002</v>
      </c>
      <c r="BX55" s="3">
        <v>0.51357609000000004</v>
      </c>
      <c r="BY55" s="3">
        <v>0.51237935000000001</v>
      </c>
      <c r="BZ55" s="3">
        <v>0.50741521999999994</v>
      </c>
      <c r="CA55" s="3">
        <v>0.48714783</v>
      </c>
      <c r="CB55" s="3">
        <v>0.51650216999999998</v>
      </c>
      <c r="CC55" s="3">
        <v>0.52841956999999995</v>
      </c>
      <c r="CD55" s="3">
        <v>0.60638042999999997</v>
      </c>
      <c r="CE55" s="3">
        <v>0.56205435000000004</v>
      </c>
      <c r="CF55" s="3">
        <v>0.59242609000000002</v>
      </c>
      <c r="CG55" s="3">
        <v>0.61950108999999998</v>
      </c>
      <c r="CH55" s="3">
        <v>0.56001413</v>
      </c>
      <c r="CI55" s="3">
        <v>0.56385651999999997</v>
      </c>
      <c r="CJ55" s="3">
        <v>0.51039129999999999</v>
      </c>
      <c r="CK55" s="3">
        <v>0.56729890999999999</v>
      </c>
      <c r="CL55" s="3">
        <v>0.58642174000000002</v>
      </c>
      <c r="CM55" s="3">
        <v>0.63234022000000001</v>
      </c>
      <c r="CN55" s="3">
        <v>0.56807717000000002</v>
      </c>
      <c r="CO55" s="3">
        <v>0.54090978000000001</v>
      </c>
      <c r="CP55" s="3">
        <v>0.54381847999999999</v>
      </c>
      <c r="CQ55" s="3">
        <v>0.57283587000000002</v>
      </c>
      <c r="CR55" s="3">
        <v>0.54122608999999999</v>
      </c>
      <c r="CS55" s="3">
        <v>0.50814565</v>
      </c>
      <c r="CT55" s="3">
        <v>0.52973261000000005</v>
      </c>
      <c r="CU55" s="3">
        <v>0.49110217</v>
      </c>
      <c r="CV55" s="3">
        <v>0.54427283000000004</v>
      </c>
      <c r="CZ55" s="37"/>
      <c r="DA55" s="37"/>
      <c r="DB55" s="37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H55" t="s">
        <v>156</v>
      </c>
      <c r="EI55" t="s">
        <v>156</v>
      </c>
      <c r="EJ55" t="s">
        <v>156</v>
      </c>
      <c r="EK55" t="s">
        <v>156</v>
      </c>
      <c r="EL55" t="s">
        <v>156</v>
      </c>
      <c r="EM55" t="s">
        <v>156</v>
      </c>
      <c r="EN55" t="s">
        <v>156</v>
      </c>
      <c r="EO55" t="s">
        <v>156</v>
      </c>
      <c r="EP55" t="s">
        <v>156</v>
      </c>
      <c r="EQ55" t="s">
        <v>156</v>
      </c>
      <c r="ER55" t="s">
        <v>156</v>
      </c>
      <c r="ES55" t="s">
        <v>156</v>
      </c>
      <c r="ET55" t="s">
        <v>156</v>
      </c>
      <c r="EU55" t="s">
        <v>156</v>
      </c>
      <c r="EV55" t="s">
        <v>156</v>
      </c>
      <c r="EW55" t="s">
        <v>156</v>
      </c>
      <c r="EX55" t="s">
        <v>156</v>
      </c>
      <c r="EY55" t="s">
        <v>156</v>
      </c>
      <c r="EZ55" t="s">
        <v>156</v>
      </c>
      <c r="FA55" t="s">
        <v>156</v>
      </c>
      <c r="FB55" t="s">
        <v>156</v>
      </c>
      <c r="FC55" t="s">
        <v>156</v>
      </c>
      <c r="FD55" t="s">
        <v>156</v>
      </c>
      <c r="FE55" t="s">
        <v>156</v>
      </c>
    </row>
    <row r="56" spans="2:161" x14ac:dyDescent="0.25">
      <c r="B56" s="4" t="s">
        <v>116</v>
      </c>
      <c r="C56" s="4" t="s">
        <v>104</v>
      </c>
      <c r="D56" s="4" t="s">
        <v>101</v>
      </c>
      <c r="E56" s="4">
        <v>0.65146521999999996</v>
      </c>
      <c r="F56" s="4">
        <v>0.67771521999999995</v>
      </c>
      <c r="G56" s="4">
        <v>0.54202282999999996</v>
      </c>
      <c r="H56" s="4">
        <v>0.51478696000000002</v>
      </c>
      <c r="I56" s="4">
        <v>0.56153151999999995</v>
      </c>
      <c r="J56" s="4">
        <v>0.52379456999999996</v>
      </c>
      <c r="K56" s="4">
        <v>0.51754239000000002</v>
      </c>
      <c r="L56" s="4">
        <v>0.49010651999999999</v>
      </c>
      <c r="M56" s="4">
        <v>0.52403370000000005</v>
      </c>
      <c r="N56" s="4">
        <v>0.52929022000000003</v>
      </c>
      <c r="O56" s="4">
        <v>0.45734999999999998</v>
      </c>
      <c r="P56" s="4">
        <v>0.47248370000000001</v>
      </c>
      <c r="Q56" s="4">
        <v>0.54923370000000005</v>
      </c>
      <c r="R56" s="4">
        <v>0.50033260999999996</v>
      </c>
      <c r="S56" s="4">
        <v>0.51632283000000001</v>
      </c>
      <c r="T56" s="4">
        <v>0.48381304000000003</v>
      </c>
      <c r="U56" s="4">
        <v>0.57968260999999999</v>
      </c>
      <c r="V56" s="4">
        <v>0.56012174000000003</v>
      </c>
      <c r="W56" s="4">
        <v>0.49908804000000001</v>
      </c>
      <c r="X56" s="4">
        <v>0.48062825999999997</v>
      </c>
      <c r="Y56" s="4">
        <v>0.49480109</v>
      </c>
      <c r="Z56" s="4">
        <v>0.51694348000000001</v>
      </c>
      <c r="AA56" s="4">
        <v>0.48153043000000001</v>
      </c>
      <c r="AB56" s="4">
        <v>0.50203478000000001</v>
      </c>
      <c r="AC56" s="4">
        <v>0.51594890999999998</v>
      </c>
      <c r="AD56" s="4">
        <v>0.39731196000000002</v>
      </c>
      <c r="AE56" s="4">
        <v>0.37792608999999999</v>
      </c>
      <c r="AF56" s="4">
        <v>0.45256304000000003</v>
      </c>
      <c r="AG56" s="4">
        <v>0.39906522</v>
      </c>
      <c r="AH56" s="4">
        <v>0.443025</v>
      </c>
      <c r="AI56" s="4">
        <v>0.42468803999999999</v>
      </c>
      <c r="AJ56" s="4">
        <v>0.47484565000000001</v>
      </c>
      <c r="AK56" s="4">
        <v>0.40662609</v>
      </c>
      <c r="AL56" s="4">
        <v>0.44039565000000003</v>
      </c>
      <c r="AM56" s="4">
        <v>0.51287391000000004</v>
      </c>
      <c r="AN56" s="4">
        <v>0.43919022000000002</v>
      </c>
      <c r="AO56" s="4">
        <v>0.43806630000000002</v>
      </c>
      <c r="AP56" s="4">
        <v>0.46134673999999998</v>
      </c>
      <c r="AQ56" s="4">
        <v>0.54417934999999995</v>
      </c>
      <c r="AR56" s="4">
        <v>0.51285760999999996</v>
      </c>
      <c r="AS56" s="4">
        <v>0.48749891000000001</v>
      </c>
      <c r="AT56" s="4">
        <v>0.52888804</v>
      </c>
      <c r="AU56" s="4">
        <v>0.53830652000000001</v>
      </c>
      <c r="AV56" s="4">
        <v>0.49985977999999998</v>
      </c>
      <c r="AW56" s="4">
        <v>0.45488477999999999</v>
      </c>
      <c r="AX56" s="4">
        <v>0.48224890999999998</v>
      </c>
      <c r="AY56" s="4">
        <v>0.43676303999999999</v>
      </c>
      <c r="AZ56" s="4">
        <v>0.53281847999999998</v>
      </c>
      <c r="BA56" s="4">
        <v>0.57949457000000004</v>
      </c>
      <c r="BB56" s="4">
        <v>0.45187716999999999</v>
      </c>
      <c r="BC56" s="4">
        <v>0.50187064999999997</v>
      </c>
      <c r="BD56" s="4">
        <v>0.52075760999999998</v>
      </c>
      <c r="BE56" s="4">
        <v>0.47815000000000002</v>
      </c>
      <c r="BF56" s="4">
        <v>0.52130869999999996</v>
      </c>
      <c r="BG56" s="4">
        <v>0.56865652</v>
      </c>
      <c r="BH56" s="4">
        <v>0.44971847999999998</v>
      </c>
      <c r="BI56" s="4">
        <v>0.52047390999999998</v>
      </c>
      <c r="BJ56" s="4">
        <v>0.46074457000000002</v>
      </c>
      <c r="BK56" s="4">
        <v>0.45944674000000002</v>
      </c>
      <c r="BL56" s="4">
        <v>0.48079021999999999</v>
      </c>
      <c r="BM56" s="4">
        <v>0.43087282999999998</v>
      </c>
      <c r="BN56" s="4">
        <v>0.48871087000000002</v>
      </c>
      <c r="BO56" s="4">
        <v>0.42770000000000002</v>
      </c>
      <c r="BP56" s="4">
        <v>0.45909456999999998</v>
      </c>
      <c r="BQ56" s="4">
        <v>0.37317173999999997</v>
      </c>
      <c r="BR56" s="4">
        <v>0.44339456999999999</v>
      </c>
      <c r="BS56" s="4">
        <v>0.50812064999999995</v>
      </c>
      <c r="BT56" s="4">
        <v>0.38818152</v>
      </c>
      <c r="BU56" s="4">
        <v>0.52791303999999994</v>
      </c>
      <c r="BV56" s="4">
        <v>0.45978260999999998</v>
      </c>
      <c r="BW56" s="4">
        <v>0.45298913000000002</v>
      </c>
      <c r="BX56" s="4">
        <v>0.43417173999999997</v>
      </c>
      <c r="BY56" s="4">
        <v>0.42253912999999999</v>
      </c>
      <c r="BZ56" s="4">
        <v>0.49583042999999999</v>
      </c>
      <c r="CA56" s="4">
        <v>0.49461957000000001</v>
      </c>
      <c r="CB56" s="4">
        <v>0.50370108999999996</v>
      </c>
      <c r="CC56" s="4">
        <v>0.53060326000000002</v>
      </c>
      <c r="CD56" s="4">
        <v>0.62932608999999995</v>
      </c>
      <c r="CE56" s="4">
        <v>0.59739673999999998</v>
      </c>
      <c r="CF56" s="4">
        <v>0.53887174000000004</v>
      </c>
      <c r="CG56" s="4">
        <v>0.57037391000000004</v>
      </c>
      <c r="CH56" s="4">
        <v>0.61852390999999995</v>
      </c>
      <c r="CI56" s="4">
        <v>0.57809783000000003</v>
      </c>
      <c r="CJ56" s="4">
        <v>0.68799783000000003</v>
      </c>
      <c r="CK56" s="4">
        <v>0.66492390999999995</v>
      </c>
      <c r="CL56" s="4">
        <v>0.63639564999999998</v>
      </c>
      <c r="CM56" s="4">
        <v>0.55789564999999997</v>
      </c>
      <c r="CN56" s="4">
        <v>0.67027499999999995</v>
      </c>
      <c r="CO56" s="4">
        <v>0.55456304000000001</v>
      </c>
      <c r="CP56" s="4">
        <v>0.69080870000000005</v>
      </c>
      <c r="CQ56" s="4">
        <v>0.59412500000000001</v>
      </c>
      <c r="CR56" s="4">
        <v>0.59403043</v>
      </c>
      <c r="CS56" s="4">
        <v>0.55855109000000003</v>
      </c>
      <c r="CT56" s="4">
        <v>0.58478803999999995</v>
      </c>
      <c r="CU56" s="4">
        <v>0.57868913</v>
      </c>
      <c r="CV56" s="4">
        <v>0.52380543000000002</v>
      </c>
      <c r="CZ56" s="37"/>
      <c r="DA56" s="37"/>
      <c r="DB56" s="37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H56" s="25" t="e">
        <v>#DIV/0!</v>
      </c>
      <c r="EI56" s="25" t="e">
        <v>#DIV/0!</v>
      </c>
      <c r="EJ56" s="25" t="e">
        <v>#DIV/0!</v>
      </c>
      <c r="EK56" s="25" t="e">
        <v>#DIV/0!</v>
      </c>
      <c r="EL56" s="25" t="e">
        <v>#DIV/0!</v>
      </c>
      <c r="EM56" s="25" t="e">
        <v>#DIV/0!</v>
      </c>
      <c r="EN56" s="25" t="e">
        <v>#DIV/0!</v>
      </c>
      <c r="EO56" s="25" t="e">
        <v>#DIV/0!</v>
      </c>
      <c r="EP56" s="25" t="e">
        <v>#DIV/0!</v>
      </c>
      <c r="EQ56" s="25" t="e">
        <v>#DIV/0!</v>
      </c>
      <c r="ER56" s="25" t="e">
        <v>#DIV/0!</v>
      </c>
      <c r="ES56" s="25" t="e">
        <v>#DIV/0!</v>
      </c>
      <c r="ET56" s="25" t="e">
        <v>#DIV/0!</v>
      </c>
      <c r="EU56" s="25" t="e">
        <v>#DIV/0!</v>
      </c>
      <c r="EV56" s="25" t="e">
        <v>#DIV/0!</v>
      </c>
      <c r="EW56" s="25" t="e">
        <v>#DIV/0!</v>
      </c>
      <c r="EX56" s="25" t="e">
        <v>#DIV/0!</v>
      </c>
      <c r="EY56" s="25" t="e">
        <v>#DIV/0!</v>
      </c>
      <c r="EZ56" s="25" t="e">
        <v>#DIV/0!</v>
      </c>
      <c r="FA56" s="25" t="e">
        <v>#DIV/0!</v>
      </c>
      <c r="FB56" s="25" t="e">
        <v>#DIV/0!</v>
      </c>
      <c r="FC56" s="25" t="e">
        <v>#DIV/0!</v>
      </c>
      <c r="FD56" s="25" t="e">
        <v>#DIV/0!</v>
      </c>
      <c r="FE56" s="25" t="e">
        <v>#DIV/0!</v>
      </c>
    </row>
    <row r="57" spans="2:161" x14ac:dyDescent="0.25">
      <c r="B57" s="5" t="s">
        <v>116</v>
      </c>
      <c r="C57" s="5" t="s">
        <v>104</v>
      </c>
      <c r="D57" s="5" t="s">
        <v>102</v>
      </c>
      <c r="E57" s="5">
        <v>0.53187174000000004</v>
      </c>
      <c r="F57" s="5">
        <v>0.60807716999999994</v>
      </c>
      <c r="G57" s="5">
        <v>0.54234347999999999</v>
      </c>
      <c r="H57" s="5">
        <v>0.51614890999999996</v>
      </c>
      <c r="I57" s="5">
        <v>0.53572825999999996</v>
      </c>
      <c r="J57" s="5">
        <v>0.56279347999999996</v>
      </c>
      <c r="K57" s="5">
        <v>0.59013587000000001</v>
      </c>
      <c r="L57" s="5">
        <v>0.57434890999999999</v>
      </c>
      <c r="M57" s="5">
        <v>0.55930217000000004</v>
      </c>
      <c r="N57" s="5">
        <v>0.53995435000000003</v>
      </c>
      <c r="O57" s="5">
        <v>0.56949457000000003</v>
      </c>
      <c r="P57" s="5">
        <v>0.55953260999999999</v>
      </c>
      <c r="Q57" s="5">
        <v>0.55743478000000002</v>
      </c>
      <c r="R57" s="5">
        <v>0.52350543000000005</v>
      </c>
      <c r="S57" s="5">
        <v>0.55543695999999998</v>
      </c>
      <c r="T57" s="5">
        <v>0.56793912999999996</v>
      </c>
      <c r="U57" s="5">
        <v>0.50598261</v>
      </c>
      <c r="V57" s="5">
        <v>0.49164674000000003</v>
      </c>
      <c r="W57" s="5">
        <v>0.47630978000000002</v>
      </c>
      <c r="X57" s="5">
        <v>0.54373912999999996</v>
      </c>
      <c r="Y57" s="5">
        <v>0.51579348000000003</v>
      </c>
      <c r="Z57" s="5">
        <v>0.45519239</v>
      </c>
      <c r="AA57" s="5">
        <v>0.47998912999999999</v>
      </c>
      <c r="AB57" s="5">
        <v>0.46991957000000001</v>
      </c>
      <c r="AC57" s="5">
        <v>0.41576521999999999</v>
      </c>
      <c r="AD57" s="5">
        <v>0.48873696</v>
      </c>
      <c r="AE57" s="5">
        <v>0.45771413</v>
      </c>
      <c r="AF57" s="5">
        <v>0.47772174000000001</v>
      </c>
      <c r="AG57" s="5">
        <v>0.41850651999999999</v>
      </c>
      <c r="AH57" s="5">
        <v>0.39542390999999999</v>
      </c>
      <c r="AI57" s="5">
        <v>0.45897174000000002</v>
      </c>
      <c r="AJ57" s="5">
        <v>0.41015000000000001</v>
      </c>
      <c r="AK57" s="5">
        <v>0.41508803999999999</v>
      </c>
      <c r="AL57" s="5">
        <v>0.44414021999999997</v>
      </c>
      <c r="AM57" s="5">
        <v>0.36143370000000002</v>
      </c>
      <c r="AN57" s="5">
        <v>0.50972609000000002</v>
      </c>
      <c r="AO57" s="5">
        <v>0.50893261000000001</v>
      </c>
      <c r="AP57" s="5">
        <v>0.47853912999999998</v>
      </c>
      <c r="AQ57" s="5">
        <v>0.50187934999999995</v>
      </c>
      <c r="AR57" s="5">
        <v>0.48828695999999999</v>
      </c>
      <c r="AS57" s="5">
        <v>0.42036630000000003</v>
      </c>
      <c r="AT57" s="5">
        <v>0.47851738999999999</v>
      </c>
      <c r="AU57" s="5">
        <v>0.48057825999999998</v>
      </c>
      <c r="AV57" s="5">
        <v>0.55327391000000004</v>
      </c>
      <c r="AW57" s="5">
        <v>0.50566739000000005</v>
      </c>
      <c r="AX57" s="5">
        <v>0.49235978000000002</v>
      </c>
      <c r="AY57" s="5">
        <v>0.43298152000000001</v>
      </c>
      <c r="AZ57" s="5">
        <v>0.46411413000000001</v>
      </c>
      <c r="BA57" s="5">
        <v>0.45347174000000001</v>
      </c>
      <c r="BB57" s="5">
        <v>0.43961957000000002</v>
      </c>
      <c r="BC57" s="5">
        <v>0.49778913000000002</v>
      </c>
      <c r="BD57" s="5">
        <v>0.48071629999999999</v>
      </c>
      <c r="BE57" s="5">
        <v>0.41979129999999998</v>
      </c>
      <c r="BF57" s="5">
        <v>0.45824999999999999</v>
      </c>
      <c r="BG57" s="5">
        <v>0.48230542999999998</v>
      </c>
      <c r="BH57" s="5">
        <v>0.42437608999999998</v>
      </c>
      <c r="BI57" s="5">
        <v>0.43468586999999997</v>
      </c>
      <c r="BJ57" s="5">
        <v>0.36889891000000002</v>
      </c>
      <c r="BK57" s="5">
        <v>0.38218478</v>
      </c>
      <c r="BL57" s="5">
        <v>0.44978043000000001</v>
      </c>
      <c r="BM57" s="5">
        <v>0.45179891</v>
      </c>
      <c r="BN57" s="5">
        <v>0.51175978</v>
      </c>
      <c r="BO57" s="5">
        <v>0.46298477999999998</v>
      </c>
      <c r="BP57" s="5">
        <v>0.32630977999999999</v>
      </c>
      <c r="BQ57" s="5">
        <v>0.38623586999999998</v>
      </c>
      <c r="BR57" s="5">
        <v>0.39244783</v>
      </c>
      <c r="BS57" s="5">
        <v>0.41842391000000001</v>
      </c>
      <c r="BT57" s="5">
        <v>0.35749347999999997</v>
      </c>
      <c r="BU57" s="5">
        <v>0.44617825999999999</v>
      </c>
      <c r="BV57" s="5">
        <v>0.35187717000000002</v>
      </c>
      <c r="BW57" s="5">
        <v>0.33998043</v>
      </c>
      <c r="BX57" s="5">
        <v>0.35980435</v>
      </c>
      <c r="BY57" s="5">
        <v>0.36341304000000002</v>
      </c>
      <c r="BZ57" s="5">
        <v>0.41242499999999999</v>
      </c>
      <c r="CA57" s="5">
        <v>0.39447826000000002</v>
      </c>
      <c r="CB57" s="5">
        <v>0.35207825999999998</v>
      </c>
      <c r="CC57" s="5">
        <v>0.47870977999999997</v>
      </c>
      <c r="CD57" s="5">
        <v>0.42773369999999999</v>
      </c>
      <c r="CE57" s="5">
        <v>0.44436303999999999</v>
      </c>
      <c r="CF57" s="5">
        <v>0.41903804</v>
      </c>
      <c r="CG57" s="5">
        <v>0.51699457000000004</v>
      </c>
      <c r="CH57" s="5">
        <v>0.52042173999999997</v>
      </c>
      <c r="CI57" s="5">
        <v>0.49326848000000001</v>
      </c>
      <c r="CJ57" s="5">
        <v>0.53283042999999997</v>
      </c>
      <c r="CK57" s="5">
        <v>0.51845216999999999</v>
      </c>
      <c r="CL57" s="5">
        <v>0.48828152000000002</v>
      </c>
      <c r="CM57" s="5">
        <v>0.55926195999999995</v>
      </c>
      <c r="CN57" s="5">
        <v>0.60848042999999996</v>
      </c>
      <c r="CO57" s="5">
        <v>0.53369456999999998</v>
      </c>
      <c r="CP57" s="5">
        <v>0.51342500000000002</v>
      </c>
      <c r="CQ57" s="5">
        <v>0.48981956999999998</v>
      </c>
      <c r="CR57" s="5">
        <v>0.53251957000000005</v>
      </c>
      <c r="CS57" s="5">
        <v>0.49586303999999998</v>
      </c>
      <c r="CT57" s="5">
        <v>0.52518913</v>
      </c>
      <c r="CU57" s="5">
        <v>0.56204673999999999</v>
      </c>
      <c r="CV57" s="5">
        <v>0.60226957000000003</v>
      </c>
      <c r="CZ57" s="37"/>
      <c r="DA57" s="37"/>
      <c r="DB57" s="37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H57" t="s">
        <v>156</v>
      </c>
      <c r="EI57" t="s">
        <v>156</v>
      </c>
      <c r="EJ57" t="s">
        <v>156</v>
      </c>
      <c r="EK57" t="s">
        <v>156</v>
      </c>
      <c r="EL57" t="s">
        <v>156</v>
      </c>
      <c r="EM57" t="s">
        <v>156</v>
      </c>
      <c r="EN57" t="s">
        <v>156</v>
      </c>
      <c r="EO57" t="s">
        <v>156</v>
      </c>
      <c r="EP57" t="s">
        <v>156</v>
      </c>
      <c r="EQ57" t="s">
        <v>156</v>
      </c>
      <c r="ER57" t="s">
        <v>156</v>
      </c>
      <c r="ES57" t="s">
        <v>156</v>
      </c>
      <c r="ET57" t="s">
        <v>156</v>
      </c>
      <c r="EU57" t="s">
        <v>156</v>
      </c>
      <c r="EV57" t="s">
        <v>156</v>
      </c>
      <c r="EW57" t="s">
        <v>156</v>
      </c>
      <c r="EX57" t="s">
        <v>156</v>
      </c>
      <c r="EY57" t="s">
        <v>156</v>
      </c>
      <c r="EZ57" t="s">
        <v>156</v>
      </c>
      <c r="FA57" t="s">
        <v>156</v>
      </c>
      <c r="FB57" t="s">
        <v>156</v>
      </c>
      <c r="FC57" t="s">
        <v>156</v>
      </c>
      <c r="FD57" t="s">
        <v>156</v>
      </c>
      <c r="FE57" t="s">
        <v>156</v>
      </c>
    </row>
    <row r="58" spans="2:161" x14ac:dyDescent="0.25">
      <c r="B58" s="3" t="s">
        <v>116</v>
      </c>
      <c r="C58" s="3" t="s">
        <v>108</v>
      </c>
      <c r="D58" s="3" t="s">
        <v>100</v>
      </c>
      <c r="E58" s="3">
        <v>2.4150428599999998</v>
      </c>
      <c r="F58" s="3">
        <v>2.4231095200000001</v>
      </c>
      <c r="G58" s="3">
        <v>2.4824023799999999</v>
      </c>
      <c r="H58" s="3">
        <v>2.6040976200000001</v>
      </c>
      <c r="I58" s="3">
        <v>2.6198880999999998</v>
      </c>
      <c r="J58" s="3">
        <v>2.1312118999999998</v>
      </c>
      <c r="K58" s="3">
        <v>1.9827999999999999</v>
      </c>
      <c r="L58" s="3">
        <v>2.0344452400000002</v>
      </c>
      <c r="M58" s="3">
        <v>2.0999881</v>
      </c>
      <c r="N58" s="3">
        <v>2.4812714300000001</v>
      </c>
      <c r="O58" s="3">
        <v>2.51381429</v>
      </c>
      <c r="P58" s="3">
        <v>2.4415380999999998</v>
      </c>
      <c r="Q58" s="3">
        <v>2.7967881000000001</v>
      </c>
      <c r="R58" s="3">
        <v>2.5810452399999999</v>
      </c>
      <c r="S58" s="3">
        <v>2.46985952</v>
      </c>
      <c r="T58" s="3">
        <v>2.3001595199999998</v>
      </c>
      <c r="U58" s="3">
        <v>2.1304618999999998</v>
      </c>
      <c r="V58" s="3">
        <v>2.1828571399999999</v>
      </c>
      <c r="W58" s="3">
        <v>2.2004428599999999</v>
      </c>
      <c r="X58" s="3">
        <v>2.39670476</v>
      </c>
      <c r="Y58" s="3">
        <v>2.8492595199999999</v>
      </c>
      <c r="Z58" s="3">
        <v>3.1594785700000001</v>
      </c>
      <c r="AA58" s="3">
        <v>2.9141333299999999</v>
      </c>
      <c r="AB58" s="3">
        <v>2.6967095200000002</v>
      </c>
      <c r="AC58" s="3">
        <v>2.6124547599999999</v>
      </c>
      <c r="AD58" s="3">
        <v>3.4939547599999998</v>
      </c>
      <c r="AE58" s="3">
        <v>3.7134881000000002</v>
      </c>
      <c r="AF58" s="3">
        <v>3.8948904799999999</v>
      </c>
      <c r="AG58" s="3">
        <v>4.0291119000000002</v>
      </c>
      <c r="AH58" s="3">
        <v>4.14604762</v>
      </c>
      <c r="AI58" s="3">
        <v>4.3693214300000003</v>
      </c>
      <c r="AJ58" s="3">
        <v>4.9464714299999999</v>
      </c>
      <c r="AK58" s="3">
        <v>5.0818238100000004</v>
      </c>
      <c r="AL58" s="3">
        <v>4.9470666699999999</v>
      </c>
      <c r="AM58" s="3">
        <v>4.9099071399999996</v>
      </c>
      <c r="AN58" s="3">
        <v>4.8085618999999999</v>
      </c>
      <c r="AO58" s="3">
        <v>5.4402571399999999</v>
      </c>
      <c r="AP58" s="3">
        <v>6.1773928600000003</v>
      </c>
      <c r="AQ58" s="3">
        <v>5.8970166700000002</v>
      </c>
      <c r="AR58" s="3">
        <v>5.7068880999999996</v>
      </c>
      <c r="AS58" s="3">
        <v>4.8551738100000001</v>
      </c>
      <c r="AT58" s="3">
        <v>4.80831667</v>
      </c>
      <c r="AU58" s="3">
        <v>4.8526928600000003</v>
      </c>
      <c r="AV58" s="3">
        <v>4.6331357100000004</v>
      </c>
      <c r="AW58" s="3">
        <v>4.7448833300000004</v>
      </c>
      <c r="AX58" s="3">
        <v>4.90487143</v>
      </c>
      <c r="AY58" s="3">
        <v>4.95996667</v>
      </c>
      <c r="AZ58" s="3">
        <v>4.9180999999999999</v>
      </c>
      <c r="BA58" s="3">
        <v>5.1762095199999996</v>
      </c>
      <c r="BB58" s="3">
        <v>4.8197118999999997</v>
      </c>
      <c r="BC58" s="3">
        <v>4.9337381000000002</v>
      </c>
      <c r="BD58" s="3">
        <v>4.7527857100000004</v>
      </c>
      <c r="BE58" s="3">
        <v>4.5384500000000001</v>
      </c>
      <c r="BF58" s="3">
        <v>4.8605571400000001</v>
      </c>
      <c r="BG58" s="3">
        <v>4.9922404800000004</v>
      </c>
      <c r="BH58" s="3">
        <v>4.6989047599999996</v>
      </c>
      <c r="BI58" s="3">
        <v>4.7687476200000001</v>
      </c>
      <c r="BJ58" s="3">
        <v>5.2113166700000004</v>
      </c>
      <c r="BK58" s="3">
        <v>5.0136142899999996</v>
      </c>
      <c r="BL58" s="3">
        <v>4.9734381000000001</v>
      </c>
      <c r="BM58" s="3">
        <v>4.7152714299999996</v>
      </c>
      <c r="BN58" s="3">
        <v>4.8982761899999998</v>
      </c>
      <c r="BO58" s="3">
        <v>5.2335095200000001</v>
      </c>
      <c r="BP58" s="3">
        <v>5.5962952399999999</v>
      </c>
      <c r="BQ58" s="3">
        <v>5.5946095199999997</v>
      </c>
      <c r="BR58" s="3">
        <v>5.5925000000000002</v>
      </c>
      <c r="BS58" s="3">
        <v>5.4684690500000004</v>
      </c>
      <c r="BT58" s="3">
        <v>5.1655333299999997</v>
      </c>
      <c r="BU58" s="3">
        <v>5.5639500000000002</v>
      </c>
      <c r="BV58" s="3">
        <v>5.1040976200000001</v>
      </c>
      <c r="BW58" s="3">
        <v>4.7581381</v>
      </c>
      <c r="BX58" s="3">
        <v>4.4949500000000002</v>
      </c>
      <c r="BY58" s="3">
        <v>4.8768928599999999</v>
      </c>
      <c r="BZ58" s="3">
        <v>4.5938404799999999</v>
      </c>
      <c r="CA58" s="3">
        <v>4.51183333</v>
      </c>
      <c r="CB58" s="3">
        <v>4.6345976200000001</v>
      </c>
      <c r="CC58" s="3">
        <v>4.6748809500000004</v>
      </c>
      <c r="CD58" s="3">
        <v>4.4102047600000001</v>
      </c>
      <c r="CE58" s="3">
        <v>3.9693476200000002</v>
      </c>
      <c r="CF58" s="3">
        <v>4.0168404799999999</v>
      </c>
      <c r="CG58" s="3">
        <v>3.7830214299999998</v>
      </c>
      <c r="CH58" s="3">
        <v>3.9336523799999998</v>
      </c>
      <c r="CI58" s="3">
        <v>3.6403381000000001</v>
      </c>
      <c r="CJ58" s="3">
        <v>3.4558119</v>
      </c>
      <c r="CK58" s="3">
        <v>3.6628809499999999</v>
      </c>
      <c r="CL58" s="3">
        <v>3.55529048</v>
      </c>
      <c r="CM58" s="3">
        <v>3.6807666700000001</v>
      </c>
      <c r="CN58" s="3">
        <v>3.0560428599999998</v>
      </c>
      <c r="CO58" s="3">
        <v>2.9941333299999999</v>
      </c>
      <c r="CP58" s="3">
        <v>2.7169857099999999</v>
      </c>
      <c r="CQ58" s="3">
        <v>3.2149357099999998</v>
      </c>
      <c r="CR58" s="3">
        <v>3.0156428599999998</v>
      </c>
      <c r="CS58" s="3">
        <v>2.6490785699999999</v>
      </c>
      <c r="CT58" s="3">
        <v>2.7556571399999998</v>
      </c>
      <c r="CU58" s="3">
        <v>3.3220642900000001</v>
      </c>
      <c r="CV58" s="3">
        <v>2.9119309499999999</v>
      </c>
      <c r="CZ58" s="37"/>
      <c r="DA58" s="37"/>
      <c r="DB58" s="37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H58" t="s">
        <v>156</v>
      </c>
      <c r="EI58" t="s">
        <v>156</v>
      </c>
      <c r="EJ58" t="s">
        <v>156</v>
      </c>
      <c r="EK58" t="s">
        <v>156</v>
      </c>
      <c r="EL58" t="s">
        <v>156</v>
      </c>
      <c r="EM58" t="s">
        <v>156</v>
      </c>
      <c r="EN58" t="s">
        <v>156</v>
      </c>
      <c r="EO58" t="s">
        <v>156</v>
      </c>
      <c r="EP58" t="s">
        <v>156</v>
      </c>
      <c r="EQ58" t="s">
        <v>156</v>
      </c>
      <c r="ER58" t="s">
        <v>156</v>
      </c>
      <c r="ES58" t="s">
        <v>156</v>
      </c>
      <c r="ET58" t="s">
        <v>156</v>
      </c>
      <c r="EU58" t="s">
        <v>156</v>
      </c>
      <c r="EV58" t="s">
        <v>156</v>
      </c>
      <c r="EW58" t="s">
        <v>156</v>
      </c>
      <c r="EX58" t="s">
        <v>156</v>
      </c>
      <c r="EY58" t="s">
        <v>156</v>
      </c>
      <c r="EZ58" t="s">
        <v>156</v>
      </c>
      <c r="FA58" t="s">
        <v>156</v>
      </c>
      <c r="FB58" t="s">
        <v>156</v>
      </c>
      <c r="FC58" t="s">
        <v>156</v>
      </c>
      <c r="FD58" t="s">
        <v>156</v>
      </c>
      <c r="FE58" t="s">
        <v>156</v>
      </c>
    </row>
    <row r="59" spans="2:161" x14ac:dyDescent="0.25">
      <c r="B59" s="4" t="s">
        <v>116</v>
      </c>
      <c r="C59" s="4" t="s">
        <v>108</v>
      </c>
      <c r="D59" s="4" t="s">
        <v>101</v>
      </c>
      <c r="E59" s="4">
        <v>2.7561047599999999</v>
      </c>
      <c r="F59" s="4">
        <v>2.88135238</v>
      </c>
      <c r="G59" s="4">
        <v>2.4312214299999999</v>
      </c>
      <c r="H59" s="4">
        <v>2.0391714300000001</v>
      </c>
      <c r="I59" s="4">
        <v>2.4539261899999998</v>
      </c>
      <c r="J59" s="4">
        <v>2.4678380999999998</v>
      </c>
      <c r="K59" s="4">
        <v>2.3241999999999998</v>
      </c>
      <c r="L59" s="4">
        <v>2.14372381</v>
      </c>
      <c r="M59" s="4">
        <v>2.2333523799999999</v>
      </c>
      <c r="N59" s="4">
        <v>2.6130928600000001</v>
      </c>
      <c r="O59" s="4">
        <v>2.9223881</v>
      </c>
      <c r="P59" s="4">
        <v>2.9243547599999999</v>
      </c>
      <c r="Q59" s="4">
        <v>2.7198928599999999</v>
      </c>
      <c r="R59" s="4">
        <v>1.95028333</v>
      </c>
      <c r="S59" s="4">
        <v>1.8529119000000001</v>
      </c>
      <c r="T59" s="4">
        <v>2.2363</v>
      </c>
      <c r="U59" s="4">
        <v>1.7183166700000001</v>
      </c>
      <c r="V59" s="4">
        <v>2.0725333300000002</v>
      </c>
      <c r="W59" s="4">
        <v>2.3086214300000001</v>
      </c>
      <c r="X59" s="4">
        <v>2.3639285700000001</v>
      </c>
      <c r="Y59" s="4">
        <v>2.62175</v>
      </c>
      <c r="Z59" s="4">
        <v>2.17915714</v>
      </c>
      <c r="AA59" s="4">
        <v>2.67105952</v>
      </c>
      <c r="AB59" s="4">
        <v>2.7439166699999999</v>
      </c>
      <c r="AC59" s="4">
        <v>3.1485809499999999</v>
      </c>
      <c r="AD59" s="4">
        <v>3.1952785700000002</v>
      </c>
      <c r="AE59" s="4">
        <v>3.1324952399999999</v>
      </c>
      <c r="AF59" s="4">
        <v>3.8367928600000001</v>
      </c>
      <c r="AG59" s="4">
        <v>3.7869333300000001</v>
      </c>
      <c r="AH59" s="4">
        <v>3.63030952</v>
      </c>
      <c r="AI59" s="4">
        <v>3.8663333299999998</v>
      </c>
      <c r="AJ59" s="4">
        <v>3.86067143</v>
      </c>
      <c r="AK59" s="4">
        <v>4.5555500000000002</v>
      </c>
      <c r="AL59" s="4">
        <v>4.4631499999999997</v>
      </c>
      <c r="AM59" s="4">
        <v>4.2926785699999996</v>
      </c>
      <c r="AN59" s="4">
        <v>4.30591905</v>
      </c>
      <c r="AO59" s="4">
        <v>4.7420833299999998</v>
      </c>
      <c r="AP59" s="4">
        <v>4.3113761899999998</v>
      </c>
      <c r="AQ59" s="4">
        <v>4.1790404800000003</v>
      </c>
      <c r="AR59" s="4">
        <v>4.3803809500000002</v>
      </c>
      <c r="AS59" s="4">
        <v>4.4186928600000002</v>
      </c>
      <c r="AT59" s="4">
        <v>4.8656857100000002</v>
      </c>
      <c r="AU59" s="4">
        <v>5.3552999999999997</v>
      </c>
      <c r="AV59" s="4">
        <v>4.9709547599999997</v>
      </c>
      <c r="AW59" s="4">
        <v>4.9896047599999998</v>
      </c>
      <c r="AX59" s="4">
        <v>4.97807143</v>
      </c>
      <c r="AY59" s="4">
        <v>5.2960881000000004</v>
      </c>
      <c r="AZ59" s="4">
        <v>5.0244881000000001</v>
      </c>
      <c r="BA59" s="4">
        <v>4.4961714300000004</v>
      </c>
      <c r="BB59" s="4">
        <v>4.5904119000000003</v>
      </c>
      <c r="BC59" s="4">
        <v>4.9645785699999996</v>
      </c>
      <c r="BD59" s="4">
        <v>5.3953976199999998</v>
      </c>
      <c r="BE59" s="4">
        <v>5.4524119000000004</v>
      </c>
      <c r="BF59" s="4">
        <v>5.1930809499999997</v>
      </c>
      <c r="BG59" s="4">
        <v>4.4417381000000002</v>
      </c>
      <c r="BH59" s="4">
        <v>4.0013500000000004</v>
      </c>
      <c r="BI59" s="4">
        <v>4.4693523800000001</v>
      </c>
      <c r="BJ59" s="4">
        <v>4.74862143</v>
      </c>
      <c r="BK59" s="4">
        <v>4.5376904800000002</v>
      </c>
      <c r="BL59" s="4">
        <v>4.2034214299999997</v>
      </c>
      <c r="BM59" s="4">
        <v>4.67992381</v>
      </c>
      <c r="BN59" s="4">
        <v>4.9919047599999997</v>
      </c>
      <c r="BO59" s="4">
        <v>5.3380809500000002</v>
      </c>
      <c r="BP59" s="4">
        <v>4.5324738099999999</v>
      </c>
      <c r="BQ59" s="4">
        <v>4.1435904800000003</v>
      </c>
      <c r="BR59" s="4">
        <v>3.8011333299999999</v>
      </c>
      <c r="BS59" s="4">
        <v>4.3734428599999999</v>
      </c>
      <c r="BT59" s="4">
        <v>4.1172166700000004</v>
      </c>
      <c r="BU59" s="4">
        <v>4.9772047600000002</v>
      </c>
      <c r="BV59" s="4">
        <v>4.5620452399999998</v>
      </c>
      <c r="BW59" s="4">
        <v>4.4343000000000004</v>
      </c>
      <c r="BX59" s="4">
        <v>4.3884952400000001</v>
      </c>
      <c r="BY59" s="4">
        <v>4.6424952399999997</v>
      </c>
      <c r="BZ59" s="4">
        <v>4.3102999999999998</v>
      </c>
      <c r="CA59" s="4">
        <v>4.4438238099999996</v>
      </c>
      <c r="CB59" s="4">
        <v>4.2640214299999997</v>
      </c>
      <c r="CC59" s="4">
        <v>4.3531000000000004</v>
      </c>
      <c r="CD59" s="4">
        <v>4.4406761899999996</v>
      </c>
      <c r="CE59" s="4">
        <v>4.5583</v>
      </c>
      <c r="CF59" s="4">
        <v>4.53899762</v>
      </c>
      <c r="CG59" s="4">
        <v>4.2620023800000002</v>
      </c>
      <c r="CH59" s="4">
        <v>4.1959833299999998</v>
      </c>
      <c r="CI59" s="4">
        <v>4.1283214299999997</v>
      </c>
      <c r="CJ59" s="4">
        <v>3.86146667</v>
      </c>
      <c r="CK59" s="4">
        <v>3.8386380999999998</v>
      </c>
      <c r="CL59" s="4">
        <v>4.06935</v>
      </c>
      <c r="CM59" s="4">
        <v>3.71056667</v>
      </c>
      <c r="CN59" s="4">
        <v>3.79777619</v>
      </c>
      <c r="CO59" s="4">
        <v>3.5667023800000002</v>
      </c>
      <c r="CP59" s="4">
        <v>3.3929</v>
      </c>
      <c r="CQ59" s="4">
        <v>3.7876952400000001</v>
      </c>
      <c r="CR59" s="4">
        <v>3.9049428599999998</v>
      </c>
      <c r="CS59" s="4">
        <v>3.5474023799999999</v>
      </c>
      <c r="CT59" s="4">
        <v>3.34752619</v>
      </c>
      <c r="CU59" s="4">
        <v>3.5654618999999999</v>
      </c>
      <c r="CV59" s="4">
        <v>3.3226095199999999</v>
      </c>
      <c r="CZ59" s="37"/>
      <c r="DA59" s="37"/>
      <c r="DB59" s="37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H59" s="25" t="e">
        <v>#DIV/0!</v>
      </c>
      <c r="EI59" s="25" t="e">
        <v>#DIV/0!</v>
      </c>
      <c r="EJ59" s="25" t="e">
        <v>#DIV/0!</v>
      </c>
      <c r="EK59" s="25" t="e">
        <v>#DIV/0!</v>
      </c>
      <c r="EL59" s="25" t="e">
        <v>#DIV/0!</v>
      </c>
      <c r="EM59" s="25" t="e">
        <v>#DIV/0!</v>
      </c>
      <c r="EN59" s="25" t="e">
        <v>#DIV/0!</v>
      </c>
      <c r="EO59" s="25" t="e">
        <v>#DIV/0!</v>
      </c>
      <c r="EP59" s="25" t="e">
        <v>#DIV/0!</v>
      </c>
      <c r="EQ59" s="25" t="e">
        <v>#DIV/0!</v>
      </c>
      <c r="ER59" s="25" t="e">
        <v>#DIV/0!</v>
      </c>
      <c r="ES59" s="25" t="e">
        <v>#DIV/0!</v>
      </c>
      <c r="ET59" s="25" t="e">
        <v>#DIV/0!</v>
      </c>
      <c r="EU59" s="25" t="e">
        <v>#DIV/0!</v>
      </c>
      <c r="EV59" s="25" t="e">
        <v>#DIV/0!</v>
      </c>
      <c r="EW59" s="25" t="e">
        <v>#DIV/0!</v>
      </c>
      <c r="EX59" s="25" t="e">
        <v>#DIV/0!</v>
      </c>
      <c r="EY59" s="25" t="e">
        <v>#DIV/0!</v>
      </c>
      <c r="EZ59" s="25" t="e">
        <v>#DIV/0!</v>
      </c>
      <c r="FA59" s="25" t="e">
        <v>#DIV/0!</v>
      </c>
      <c r="FB59" s="25" t="e">
        <v>#DIV/0!</v>
      </c>
      <c r="FC59" s="25" t="e">
        <v>#DIV/0!</v>
      </c>
      <c r="FD59" s="25" t="e">
        <v>#DIV/0!</v>
      </c>
      <c r="FE59" s="25" t="e">
        <v>#DIV/0!</v>
      </c>
    </row>
    <row r="60" spans="2:161" x14ac:dyDescent="0.25">
      <c r="B60" s="5" t="s">
        <v>116</v>
      </c>
      <c r="C60" s="5" t="s">
        <v>108</v>
      </c>
      <c r="D60" s="5" t="s">
        <v>102</v>
      </c>
      <c r="E60" s="5">
        <v>3.5091428599999999</v>
      </c>
      <c r="F60" s="5">
        <v>3.3397809500000002</v>
      </c>
      <c r="G60" s="5">
        <v>3.3885809500000001</v>
      </c>
      <c r="H60" s="5">
        <v>3.1193333299999999</v>
      </c>
      <c r="I60" s="5">
        <v>2.6524809500000002</v>
      </c>
      <c r="J60" s="5">
        <v>2.82092857</v>
      </c>
      <c r="K60" s="5">
        <v>2.6984333299999999</v>
      </c>
      <c r="L60" s="5">
        <v>2.5397166699999998</v>
      </c>
      <c r="M60" s="5">
        <v>2.6920976200000002</v>
      </c>
      <c r="N60" s="5">
        <v>2.8280214300000002</v>
      </c>
      <c r="O60" s="5">
        <v>2.9016095200000001</v>
      </c>
      <c r="P60" s="5">
        <v>2.5248476200000001</v>
      </c>
      <c r="Q60" s="5">
        <v>2.2740904799999999</v>
      </c>
      <c r="R60" s="5">
        <v>2.5414047599999998</v>
      </c>
      <c r="S60" s="5">
        <v>2.6336047599999999</v>
      </c>
      <c r="T60" s="5">
        <v>3.0397214300000002</v>
      </c>
      <c r="U60" s="5">
        <v>2.7237761900000002</v>
      </c>
      <c r="V60" s="5">
        <v>2.6507142899999998</v>
      </c>
      <c r="W60" s="5">
        <v>2.7110381000000001</v>
      </c>
      <c r="X60" s="5">
        <v>3.1005571399999998</v>
      </c>
      <c r="Y60" s="5">
        <v>3.6853523799999999</v>
      </c>
      <c r="Z60" s="5">
        <v>3.5165880999999999</v>
      </c>
      <c r="AA60" s="5">
        <v>3.5713476200000001</v>
      </c>
      <c r="AB60" s="5">
        <v>2.9153523799999999</v>
      </c>
      <c r="AC60" s="5">
        <v>3.17265</v>
      </c>
      <c r="AD60" s="5">
        <v>3.2318214300000001</v>
      </c>
      <c r="AE60" s="5">
        <v>2.80221667</v>
      </c>
      <c r="AF60" s="5">
        <v>2.8981309500000001</v>
      </c>
      <c r="AG60" s="5">
        <v>2.6890523800000001</v>
      </c>
      <c r="AH60" s="5">
        <v>2.82512381</v>
      </c>
      <c r="AI60" s="5">
        <v>3.27232857</v>
      </c>
      <c r="AJ60" s="5">
        <v>2.81478333</v>
      </c>
      <c r="AK60" s="5">
        <v>3.2538238100000001</v>
      </c>
      <c r="AL60" s="5">
        <v>3.3195952399999999</v>
      </c>
      <c r="AM60" s="5">
        <v>3.9308261899999999</v>
      </c>
      <c r="AN60" s="5">
        <v>3.75428571</v>
      </c>
      <c r="AO60" s="5">
        <v>4.0043285700000002</v>
      </c>
      <c r="AP60" s="5">
        <v>4.6732214299999999</v>
      </c>
      <c r="AQ60" s="5">
        <v>4.6700071400000001</v>
      </c>
      <c r="AR60" s="5">
        <v>4.6939095200000001</v>
      </c>
      <c r="AS60" s="5">
        <v>4.60696905</v>
      </c>
      <c r="AT60" s="5">
        <v>4.72127857</v>
      </c>
      <c r="AU60" s="5">
        <v>4.7672047600000003</v>
      </c>
      <c r="AV60" s="5">
        <v>4.7799309499999998</v>
      </c>
      <c r="AW60" s="5">
        <v>5.3632761899999997</v>
      </c>
      <c r="AX60" s="5">
        <v>4.7971071399999996</v>
      </c>
      <c r="AY60" s="5">
        <v>4.6712071399999999</v>
      </c>
      <c r="AZ60" s="5">
        <v>4.3664142899999998</v>
      </c>
      <c r="BA60" s="5">
        <v>4.5471738100000003</v>
      </c>
      <c r="BB60" s="5">
        <v>4.5852880999999996</v>
      </c>
      <c r="BC60" s="5">
        <v>4.7294261899999999</v>
      </c>
      <c r="BD60" s="5">
        <v>4.6158285699999997</v>
      </c>
      <c r="BE60" s="5">
        <v>4.8806261900000001</v>
      </c>
      <c r="BF60" s="5">
        <v>4.9097047600000003</v>
      </c>
      <c r="BG60" s="5">
        <v>4.3215500000000002</v>
      </c>
      <c r="BH60" s="5">
        <v>3.88010952</v>
      </c>
      <c r="BI60" s="5">
        <v>4.2829285700000002</v>
      </c>
      <c r="BJ60" s="5">
        <v>4.19120238</v>
      </c>
      <c r="BK60" s="5">
        <v>4.5103809500000001</v>
      </c>
      <c r="BL60" s="5">
        <v>4.3373357099999996</v>
      </c>
      <c r="BM60" s="5">
        <v>4.4430666700000003</v>
      </c>
      <c r="BN60" s="5">
        <v>4.0436714299999998</v>
      </c>
      <c r="BO60" s="5">
        <v>4.3310571400000004</v>
      </c>
      <c r="BP60" s="5">
        <v>3.9997095200000001</v>
      </c>
      <c r="BQ60" s="5">
        <v>3.8472071400000001</v>
      </c>
      <c r="BR60" s="5">
        <v>3.88952381</v>
      </c>
      <c r="BS60" s="5">
        <v>3.5377547599999999</v>
      </c>
      <c r="BT60" s="5">
        <v>3.7629714299999999</v>
      </c>
      <c r="BU60" s="5">
        <v>4.2065714300000003</v>
      </c>
      <c r="BV60" s="5">
        <v>3.8290500000000001</v>
      </c>
      <c r="BW60" s="5">
        <v>4.0825547599999998</v>
      </c>
      <c r="BX60" s="5">
        <v>4.0670738100000001</v>
      </c>
      <c r="BY60" s="5">
        <v>3.6818547599999998</v>
      </c>
      <c r="BZ60" s="5">
        <v>3.6325285699999998</v>
      </c>
      <c r="CA60" s="5">
        <v>3.8979023800000001</v>
      </c>
      <c r="CB60" s="5">
        <v>3.9123285700000001</v>
      </c>
      <c r="CC60" s="5">
        <v>4.2831166700000001</v>
      </c>
      <c r="CD60" s="5">
        <v>4.0998381000000004</v>
      </c>
      <c r="CE60" s="5">
        <v>3.9636928600000001</v>
      </c>
      <c r="CF60" s="5">
        <v>3.89582381</v>
      </c>
      <c r="CG60" s="5">
        <v>4.1189714300000002</v>
      </c>
      <c r="CH60" s="5">
        <v>3.5974714300000001</v>
      </c>
      <c r="CI60" s="5">
        <v>3.7666333299999999</v>
      </c>
      <c r="CJ60" s="5">
        <v>3.8537404799999999</v>
      </c>
      <c r="CK60" s="5">
        <v>3.7334095199999999</v>
      </c>
      <c r="CL60" s="5">
        <v>3.9011785699999999</v>
      </c>
      <c r="CM60" s="5">
        <v>3.5889404800000002</v>
      </c>
      <c r="CN60" s="5">
        <v>3.4032666699999998</v>
      </c>
      <c r="CO60" s="5">
        <v>3.4934404799999998</v>
      </c>
      <c r="CP60" s="5">
        <v>3.6286857100000001</v>
      </c>
      <c r="CQ60" s="5">
        <v>2.6771904800000002</v>
      </c>
      <c r="CR60" s="5">
        <v>2.63579762</v>
      </c>
      <c r="CS60" s="5">
        <v>3.04656905</v>
      </c>
      <c r="CT60" s="5">
        <v>2.56015952</v>
      </c>
      <c r="CU60" s="5">
        <v>2.4997881</v>
      </c>
      <c r="CV60" s="5">
        <v>2.4920428600000002</v>
      </c>
      <c r="CZ60" s="37"/>
      <c r="DA60" s="37"/>
      <c r="DB60" s="37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H60" t="s">
        <v>156</v>
      </c>
      <c r="EI60" t="s">
        <v>156</v>
      </c>
      <c r="EJ60" t="s">
        <v>156</v>
      </c>
      <c r="EK60" t="s">
        <v>156</v>
      </c>
      <c r="EL60" t="s">
        <v>156</v>
      </c>
      <c r="EM60" t="s">
        <v>156</v>
      </c>
      <c r="EN60" t="s">
        <v>156</v>
      </c>
      <c r="EO60" t="s">
        <v>156</v>
      </c>
      <c r="EP60" t="s">
        <v>156</v>
      </c>
      <c r="EQ60" t="s">
        <v>156</v>
      </c>
      <c r="ER60" t="s">
        <v>156</v>
      </c>
      <c r="ES60" t="s">
        <v>156</v>
      </c>
      <c r="ET60" t="s">
        <v>156</v>
      </c>
      <c r="EU60" t="s">
        <v>156</v>
      </c>
      <c r="EV60" t="s">
        <v>156</v>
      </c>
      <c r="EW60" t="s">
        <v>156</v>
      </c>
      <c r="EX60" t="s">
        <v>156</v>
      </c>
      <c r="EY60" t="s">
        <v>156</v>
      </c>
      <c r="EZ60" t="s">
        <v>156</v>
      </c>
      <c r="FA60" t="s">
        <v>156</v>
      </c>
      <c r="FB60" t="s">
        <v>156</v>
      </c>
      <c r="FC60" t="s">
        <v>156</v>
      </c>
      <c r="FD60" t="s">
        <v>156</v>
      </c>
      <c r="FE60" t="s">
        <v>156</v>
      </c>
    </row>
    <row r="61" spans="2:161" x14ac:dyDescent="0.25">
      <c r="B61" s="3" t="s">
        <v>116</v>
      </c>
      <c r="C61" s="3" t="s">
        <v>109</v>
      </c>
      <c r="D61" s="3" t="s">
        <v>100</v>
      </c>
      <c r="E61" s="3">
        <v>7.9302190499999998</v>
      </c>
      <c r="F61" s="3">
        <v>6.9141952399999997</v>
      </c>
      <c r="G61" s="3">
        <v>6.4039952400000004</v>
      </c>
      <c r="H61" s="3">
        <v>7.2318238099999999</v>
      </c>
      <c r="I61" s="3">
        <v>6.3609904799999999</v>
      </c>
      <c r="J61" s="3">
        <v>6.9856381000000001</v>
      </c>
      <c r="K61" s="3">
        <v>6.2153809500000001</v>
      </c>
      <c r="L61" s="3">
        <v>6.8641380999999999</v>
      </c>
      <c r="M61" s="3">
        <v>6.6741714300000003</v>
      </c>
      <c r="N61" s="3">
        <v>6.7719761900000002</v>
      </c>
      <c r="O61" s="3">
        <v>6.49089048</v>
      </c>
      <c r="P61" s="3">
        <v>6.3273571400000002</v>
      </c>
      <c r="Q61" s="3">
        <v>7.0611857100000002</v>
      </c>
      <c r="R61" s="3">
        <v>6.1561904800000002</v>
      </c>
      <c r="S61" s="3">
        <v>6.66100476</v>
      </c>
      <c r="T61" s="3">
        <v>7.6553428600000002</v>
      </c>
      <c r="U61" s="3">
        <v>7.3533190499999996</v>
      </c>
      <c r="V61" s="3">
        <v>6.6635714300000002</v>
      </c>
      <c r="W61" s="3">
        <v>7.3664476199999998</v>
      </c>
      <c r="X61" s="3">
        <v>7.1401714299999997</v>
      </c>
      <c r="Y61" s="3">
        <v>7.7173523800000003</v>
      </c>
      <c r="Z61" s="3">
        <v>7.9732523799999999</v>
      </c>
      <c r="AA61" s="3">
        <v>7.6884714299999999</v>
      </c>
      <c r="AB61" s="3">
        <v>7.4865618999999999</v>
      </c>
      <c r="AC61" s="3">
        <v>8.1235285699999995</v>
      </c>
      <c r="AD61" s="3">
        <v>8.3008142899999999</v>
      </c>
      <c r="AE61" s="3">
        <v>8.6034095199999996</v>
      </c>
      <c r="AF61" s="3">
        <v>10.468190480000001</v>
      </c>
      <c r="AG61" s="3">
        <v>9.6662761899999996</v>
      </c>
      <c r="AH61" s="3">
        <v>10.756647620000001</v>
      </c>
      <c r="AI61" s="3">
        <v>9.6761952400000002</v>
      </c>
      <c r="AJ61" s="3">
        <v>10.256423809999999</v>
      </c>
      <c r="AK61" s="3">
        <v>9.6727047600000002</v>
      </c>
      <c r="AL61" s="3">
        <v>10.08136667</v>
      </c>
      <c r="AM61" s="3">
        <v>10.97692857</v>
      </c>
      <c r="AN61" s="3">
        <v>10.88119524</v>
      </c>
      <c r="AO61" s="3">
        <v>10.94577619</v>
      </c>
      <c r="AP61" s="3">
        <v>10.917561900000001</v>
      </c>
      <c r="AQ61" s="3">
        <v>10.75448095</v>
      </c>
      <c r="AR61" s="3">
        <v>10.96074286</v>
      </c>
      <c r="AS61" s="3">
        <v>11.010852379999999</v>
      </c>
      <c r="AT61" s="3">
        <v>10.426057139999999</v>
      </c>
      <c r="AU61" s="3">
        <v>10.49115714</v>
      </c>
      <c r="AV61" s="3">
        <v>10.638080950000001</v>
      </c>
      <c r="AW61" s="3">
        <v>10.77950952</v>
      </c>
      <c r="AX61" s="3">
        <v>11.036923809999999</v>
      </c>
      <c r="AY61" s="3">
        <v>10.8103619</v>
      </c>
      <c r="AZ61" s="3">
        <v>10.87952381</v>
      </c>
      <c r="BA61" s="3">
        <v>10.48724286</v>
      </c>
      <c r="BB61" s="3">
        <v>10.592338099999999</v>
      </c>
      <c r="BC61" s="3">
        <v>9.9885666700000009</v>
      </c>
      <c r="BD61" s="3">
        <v>11.11784286</v>
      </c>
      <c r="BE61" s="3">
        <v>10.741714290000001</v>
      </c>
      <c r="BF61" s="3">
        <v>10.869176189999999</v>
      </c>
      <c r="BG61" s="3">
        <v>11.074690479999999</v>
      </c>
      <c r="BH61" s="3">
        <v>10.811709520000001</v>
      </c>
      <c r="BI61" s="3">
        <v>11.11374762</v>
      </c>
      <c r="BJ61" s="3">
        <v>10.540823809999999</v>
      </c>
      <c r="BK61" s="3">
        <v>10.052495240000001</v>
      </c>
      <c r="BL61" s="3">
        <v>10.247733330000001</v>
      </c>
      <c r="BM61" s="3">
        <v>9.9078904800000007</v>
      </c>
      <c r="BN61" s="3">
        <v>9.1875190500000006</v>
      </c>
      <c r="BO61" s="3">
        <v>9.4341238100000009</v>
      </c>
      <c r="BP61" s="3">
        <v>9.2789380999999995</v>
      </c>
      <c r="BQ61" s="3">
        <v>9.7045571400000004</v>
      </c>
      <c r="BR61" s="3">
        <v>10.109928569999999</v>
      </c>
      <c r="BS61" s="3">
        <v>10.335247620000001</v>
      </c>
      <c r="BT61" s="3">
        <v>10.34587619</v>
      </c>
      <c r="BU61" s="3">
        <v>10.177733330000001</v>
      </c>
      <c r="BV61" s="3">
        <v>10.16420952</v>
      </c>
      <c r="BW61" s="3">
        <v>10.38719524</v>
      </c>
      <c r="BX61" s="3">
        <v>10.622033330000001</v>
      </c>
      <c r="BY61" s="3">
        <v>10.55220476</v>
      </c>
      <c r="BZ61" s="3">
        <v>9.11447143</v>
      </c>
      <c r="CA61" s="3">
        <v>9.1281952400000002</v>
      </c>
      <c r="CB61" s="3">
        <v>9.9484618999999999</v>
      </c>
      <c r="CC61" s="3">
        <v>10.55412381</v>
      </c>
      <c r="CD61" s="3">
        <v>10.303438099999999</v>
      </c>
      <c r="CE61" s="3">
        <v>10.96598571</v>
      </c>
      <c r="CF61" s="3">
        <v>11.017038100000001</v>
      </c>
      <c r="CG61" s="3">
        <v>10.71729524</v>
      </c>
      <c r="CH61" s="3">
        <v>10.878138099999999</v>
      </c>
      <c r="CI61" s="3">
        <v>9.9348476199999993</v>
      </c>
      <c r="CJ61" s="3">
        <v>11.09108095</v>
      </c>
      <c r="CK61" s="3">
        <v>10.50720952</v>
      </c>
      <c r="CL61" s="3">
        <v>11.2831619</v>
      </c>
      <c r="CM61" s="3">
        <v>10.302442859999999</v>
      </c>
      <c r="CN61" s="3">
        <v>10.78466667</v>
      </c>
      <c r="CO61" s="3">
        <v>10.321566669999999</v>
      </c>
      <c r="CP61" s="3">
        <v>9.7841714300000007</v>
      </c>
      <c r="CQ61" s="3">
        <v>10.152414289999999</v>
      </c>
      <c r="CR61" s="3">
        <v>9.9144000000000005</v>
      </c>
      <c r="CS61" s="3">
        <v>8.68704286</v>
      </c>
      <c r="CT61" s="3">
        <v>8.0919285700000003</v>
      </c>
      <c r="CU61" s="3">
        <v>7.3455618999999999</v>
      </c>
      <c r="CV61" s="3">
        <v>7.4062476200000003</v>
      </c>
      <c r="CZ61" s="37"/>
      <c r="DA61" s="37"/>
      <c r="DB61" s="37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H61" t="s">
        <v>156</v>
      </c>
      <c r="EI61" t="s">
        <v>156</v>
      </c>
      <c r="EJ61" t="s">
        <v>156</v>
      </c>
      <c r="EK61" t="s">
        <v>156</v>
      </c>
      <c r="EL61" t="s">
        <v>156</v>
      </c>
      <c r="EM61" t="s">
        <v>156</v>
      </c>
      <c r="EN61" t="s">
        <v>156</v>
      </c>
      <c r="EO61" t="s">
        <v>156</v>
      </c>
      <c r="EP61" t="s">
        <v>156</v>
      </c>
      <c r="EQ61" t="s">
        <v>156</v>
      </c>
      <c r="ER61" t="s">
        <v>156</v>
      </c>
      <c r="ES61" t="s">
        <v>156</v>
      </c>
      <c r="ET61" t="s">
        <v>156</v>
      </c>
      <c r="EU61" t="s">
        <v>156</v>
      </c>
      <c r="EV61" t="s">
        <v>156</v>
      </c>
      <c r="EW61" t="s">
        <v>156</v>
      </c>
      <c r="EX61" t="s">
        <v>156</v>
      </c>
      <c r="EY61" t="s">
        <v>156</v>
      </c>
      <c r="EZ61" t="s">
        <v>156</v>
      </c>
      <c r="FA61" t="s">
        <v>156</v>
      </c>
      <c r="FB61" t="s">
        <v>156</v>
      </c>
      <c r="FC61" t="s">
        <v>156</v>
      </c>
      <c r="FD61" t="s">
        <v>156</v>
      </c>
      <c r="FE61" t="s">
        <v>156</v>
      </c>
    </row>
    <row r="62" spans="2:161" x14ac:dyDescent="0.25">
      <c r="B62" s="4" t="s">
        <v>116</v>
      </c>
      <c r="C62" s="4" t="s">
        <v>109</v>
      </c>
      <c r="D62" s="4" t="s">
        <v>101</v>
      </c>
      <c r="E62" s="4">
        <v>7.6003428599999996</v>
      </c>
      <c r="F62" s="4">
        <v>7.0496238099999999</v>
      </c>
      <c r="G62" s="4">
        <v>6.3783428600000001</v>
      </c>
      <c r="H62" s="4">
        <v>7.0710857100000002</v>
      </c>
      <c r="I62" s="4">
        <v>6.0098142899999996</v>
      </c>
      <c r="J62" s="4">
        <v>6.5510428599999999</v>
      </c>
      <c r="K62" s="4">
        <v>6.53319048</v>
      </c>
      <c r="L62" s="4">
        <v>6.4512666699999999</v>
      </c>
      <c r="M62" s="4">
        <v>5.7503904800000001</v>
      </c>
      <c r="N62" s="4">
        <v>6.5873285700000004</v>
      </c>
      <c r="O62" s="4">
        <v>6.0088476200000001</v>
      </c>
      <c r="P62" s="4">
        <v>5.9199190499999998</v>
      </c>
      <c r="Q62" s="4">
        <v>6.24370476</v>
      </c>
      <c r="R62" s="4">
        <v>6.4704476199999998</v>
      </c>
      <c r="S62" s="4">
        <v>5.7691952400000002</v>
      </c>
      <c r="T62" s="4">
        <v>7.2494380999999999</v>
      </c>
      <c r="U62" s="4">
        <v>6.3258714300000003</v>
      </c>
      <c r="V62" s="4">
        <v>6.6376142900000001</v>
      </c>
      <c r="W62" s="4">
        <v>7.2279285700000004</v>
      </c>
      <c r="X62" s="4">
        <v>6.9558047600000004</v>
      </c>
      <c r="Y62" s="4">
        <v>7.8110190499999996</v>
      </c>
      <c r="Z62" s="4">
        <v>8.0878952399999999</v>
      </c>
      <c r="AA62" s="4">
        <v>7.7633857099999997</v>
      </c>
      <c r="AB62" s="4">
        <v>7.4553904800000002</v>
      </c>
      <c r="AC62" s="4">
        <v>7.5060380999999996</v>
      </c>
      <c r="AD62" s="4">
        <v>8.1273761899999997</v>
      </c>
      <c r="AE62" s="4">
        <v>8.3351904799999996</v>
      </c>
      <c r="AF62" s="4">
        <v>8.3953428599999995</v>
      </c>
      <c r="AG62" s="4">
        <v>8.3904999999999994</v>
      </c>
      <c r="AH62" s="4">
        <v>8.0533095200000009</v>
      </c>
      <c r="AI62" s="4">
        <v>9.2512571399999999</v>
      </c>
      <c r="AJ62" s="4">
        <v>8.9485047600000005</v>
      </c>
      <c r="AK62" s="4">
        <v>9.0873761900000005</v>
      </c>
      <c r="AL62" s="4">
        <v>8.4920000000000009</v>
      </c>
      <c r="AM62" s="4">
        <v>8.5707904799999994</v>
      </c>
      <c r="AN62" s="4">
        <v>8.8518285700000003</v>
      </c>
      <c r="AO62" s="4">
        <v>9.4200523799999996</v>
      </c>
      <c r="AP62" s="4">
        <v>9.3966809500000004</v>
      </c>
      <c r="AQ62" s="4">
        <v>9.3427761900000004</v>
      </c>
      <c r="AR62" s="4">
        <v>9.1684761899999998</v>
      </c>
      <c r="AS62" s="4">
        <v>9.64809524</v>
      </c>
      <c r="AT62" s="4">
        <v>9.2709809500000002</v>
      </c>
      <c r="AU62" s="4">
        <v>9.2160190499999999</v>
      </c>
      <c r="AV62" s="4">
        <v>9.6293381</v>
      </c>
      <c r="AW62" s="4">
        <v>9.1465333300000005</v>
      </c>
      <c r="AX62" s="4">
        <v>9.5453190499999998</v>
      </c>
      <c r="AY62" s="4">
        <v>9.9992857100000005</v>
      </c>
      <c r="AZ62" s="4">
        <v>9.7153095199999999</v>
      </c>
      <c r="BA62" s="4">
        <v>9.8892285700000002</v>
      </c>
      <c r="BB62" s="4">
        <v>10.42324762</v>
      </c>
      <c r="BC62" s="4">
        <v>9.7555333300000004</v>
      </c>
      <c r="BD62" s="4">
        <v>9.6616619000000004</v>
      </c>
      <c r="BE62" s="4">
        <v>9.9816714300000005</v>
      </c>
      <c r="BF62" s="4">
        <v>9.9003952399999999</v>
      </c>
      <c r="BG62" s="4">
        <v>8.9377095200000003</v>
      </c>
      <c r="BH62" s="4">
        <v>9.4102142900000008</v>
      </c>
      <c r="BI62" s="4">
        <v>9.6087904799999997</v>
      </c>
      <c r="BJ62" s="4">
        <v>9.3801380999999999</v>
      </c>
      <c r="BK62" s="4">
        <v>8.9887047599999992</v>
      </c>
      <c r="BL62" s="4">
        <v>9.3913142900000004</v>
      </c>
      <c r="BM62" s="4">
        <v>9.2520333299999997</v>
      </c>
      <c r="BN62" s="4">
        <v>9.2542618999999995</v>
      </c>
      <c r="BO62" s="4">
        <v>9.4612190500000004</v>
      </c>
      <c r="BP62" s="4">
        <v>9.0598857099999996</v>
      </c>
      <c r="BQ62" s="4">
        <v>9.4278428600000002</v>
      </c>
      <c r="BR62" s="4">
        <v>9.3759190500000003</v>
      </c>
      <c r="BS62" s="4">
        <v>9.3740809499999997</v>
      </c>
      <c r="BT62" s="4">
        <v>9.0420333300000006</v>
      </c>
      <c r="BU62" s="4">
        <v>9.2884142900000004</v>
      </c>
      <c r="BV62" s="4">
        <v>8.8453904800000007</v>
      </c>
      <c r="BW62" s="4">
        <v>8.8280618999999998</v>
      </c>
      <c r="BX62" s="4">
        <v>10.23272381</v>
      </c>
      <c r="BY62" s="4">
        <v>9.0374428600000005</v>
      </c>
      <c r="BZ62" s="4">
        <v>8.8490238100000003</v>
      </c>
      <c r="CA62" s="4">
        <v>9.7969142900000001</v>
      </c>
      <c r="CB62" s="4">
        <v>9.7542285700000004</v>
      </c>
      <c r="CC62" s="4">
        <v>8.8507904800000006</v>
      </c>
      <c r="CD62" s="4">
        <v>10.561828569999999</v>
      </c>
      <c r="CE62" s="4">
        <v>9.6021857100000005</v>
      </c>
      <c r="CF62" s="4">
        <v>10.621700000000001</v>
      </c>
      <c r="CG62" s="4">
        <v>10.036361899999999</v>
      </c>
      <c r="CH62" s="4">
        <v>9.9141761899999992</v>
      </c>
      <c r="CI62" s="4">
        <v>9.9091666699999994</v>
      </c>
      <c r="CJ62" s="4">
        <v>9.3725761900000002</v>
      </c>
      <c r="CK62" s="4">
        <v>10.053885709999999</v>
      </c>
      <c r="CL62" s="4">
        <v>9.6035476200000005</v>
      </c>
      <c r="CM62" s="4">
        <v>9.6242761899999998</v>
      </c>
      <c r="CN62" s="4">
        <v>9.44572857</v>
      </c>
      <c r="CO62" s="4">
        <v>9.2564761900000008</v>
      </c>
      <c r="CP62" s="4">
        <v>8.72642381</v>
      </c>
      <c r="CQ62" s="4">
        <v>9.3399904800000009</v>
      </c>
      <c r="CR62" s="4">
        <v>8.7464523799999991</v>
      </c>
      <c r="CS62" s="4">
        <v>9.1270000000000007</v>
      </c>
      <c r="CT62" s="4">
        <v>8.4890285700000003</v>
      </c>
      <c r="CU62" s="4">
        <v>8.2889380999999993</v>
      </c>
      <c r="CV62" s="4">
        <v>7.4327571399999997</v>
      </c>
      <c r="CZ62" s="37"/>
      <c r="DA62" s="37"/>
      <c r="DB62" s="37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H62" s="25" t="e">
        <v>#DIV/0!</v>
      </c>
      <c r="EI62" s="25" t="e">
        <v>#DIV/0!</v>
      </c>
      <c r="EJ62" s="25" t="e">
        <v>#DIV/0!</v>
      </c>
      <c r="EK62" s="25" t="e">
        <v>#DIV/0!</v>
      </c>
      <c r="EL62" s="25" t="e">
        <v>#DIV/0!</v>
      </c>
      <c r="EM62" s="25" t="e">
        <v>#DIV/0!</v>
      </c>
      <c r="EN62" s="25" t="e">
        <v>#DIV/0!</v>
      </c>
      <c r="EO62" s="25" t="e">
        <v>#DIV/0!</v>
      </c>
      <c r="EP62" s="25" t="e">
        <v>#DIV/0!</v>
      </c>
      <c r="EQ62" s="25" t="e">
        <v>#DIV/0!</v>
      </c>
      <c r="ER62" s="25" t="e">
        <v>#DIV/0!</v>
      </c>
      <c r="ES62" s="25" t="e">
        <v>#DIV/0!</v>
      </c>
      <c r="ET62" s="25" t="e">
        <v>#DIV/0!</v>
      </c>
      <c r="EU62" s="25" t="e">
        <v>#DIV/0!</v>
      </c>
      <c r="EV62" s="25" t="e">
        <v>#DIV/0!</v>
      </c>
      <c r="EW62" s="25" t="e">
        <v>#DIV/0!</v>
      </c>
      <c r="EX62" s="25" t="e">
        <v>#DIV/0!</v>
      </c>
      <c r="EY62" s="25" t="e">
        <v>#DIV/0!</v>
      </c>
      <c r="EZ62" s="25" t="e">
        <v>#DIV/0!</v>
      </c>
      <c r="FA62" s="25" t="e">
        <v>#DIV/0!</v>
      </c>
      <c r="FB62" s="25" t="e">
        <v>#DIV/0!</v>
      </c>
      <c r="FC62" s="25" t="e">
        <v>#DIV/0!</v>
      </c>
      <c r="FD62" s="25" t="e">
        <v>#DIV/0!</v>
      </c>
      <c r="FE62" s="25" t="e">
        <v>#DIV/0!</v>
      </c>
    </row>
    <row r="63" spans="2:161" x14ac:dyDescent="0.25">
      <c r="B63" s="5" t="s">
        <v>116</v>
      </c>
      <c r="C63" s="5" t="s">
        <v>109</v>
      </c>
      <c r="D63" s="5" t="s">
        <v>102</v>
      </c>
      <c r="E63" s="5">
        <v>6.5543380999999998</v>
      </c>
      <c r="F63" s="5">
        <v>6.8412857100000002</v>
      </c>
      <c r="G63" s="5">
        <v>6.7095666700000001</v>
      </c>
      <c r="H63" s="5">
        <v>7.0468857099999997</v>
      </c>
      <c r="I63" s="5">
        <v>6.2222</v>
      </c>
      <c r="J63" s="5">
        <v>6.8620381000000004</v>
      </c>
      <c r="K63" s="5">
        <v>7.5253952399999999</v>
      </c>
      <c r="L63" s="5">
        <v>7.1474285699999998</v>
      </c>
      <c r="M63" s="5">
        <v>6.9082714300000001</v>
      </c>
      <c r="N63" s="5">
        <v>7.0122</v>
      </c>
      <c r="O63" s="5">
        <v>6.1877142899999997</v>
      </c>
      <c r="P63" s="5">
        <v>6.6904857099999999</v>
      </c>
      <c r="Q63" s="5">
        <v>6.3535238100000004</v>
      </c>
      <c r="R63" s="5">
        <v>6.3637857100000002</v>
      </c>
      <c r="S63" s="5">
        <v>7.05160476</v>
      </c>
      <c r="T63" s="5">
        <v>6.7843333299999999</v>
      </c>
      <c r="U63" s="5">
        <v>7.3067190499999999</v>
      </c>
      <c r="V63" s="5">
        <v>6.3909523799999999</v>
      </c>
      <c r="W63" s="5">
        <v>6.8708190499999997</v>
      </c>
      <c r="X63" s="5">
        <v>6.6333714300000004</v>
      </c>
      <c r="Y63" s="5">
        <v>7.9665142900000001</v>
      </c>
      <c r="Z63" s="5">
        <v>7.2407333300000003</v>
      </c>
      <c r="AA63" s="5">
        <v>6.7830333300000003</v>
      </c>
      <c r="AB63" s="5">
        <v>7.6251285700000002</v>
      </c>
      <c r="AC63" s="5">
        <v>7.0201952399999996</v>
      </c>
      <c r="AD63" s="5">
        <v>7.3454619000000001</v>
      </c>
      <c r="AE63" s="5">
        <v>7.3375904800000002</v>
      </c>
      <c r="AF63" s="5">
        <v>8.3569666700000003</v>
      </c>
      <c r="AG63" s="5">
        <v>7.7849380999999997</v>
      </c>
      <c r="AH63" s="5">
        <v>7.9062857099999997</v>
      </c>
      <c r="AI63" s="5">
        <v>8.6224095199999997</v>
      </c>
      <c r="AJ63" s="5">
        <v>9.1245047600000007</v>
      </c>
      <c r="AK63" s="5">
        <v>9.2394571400000007</v>
      </c>
      <c r="AL63" s="5">
        <v>8.5428999999999995</v>
      </c>
      <c r="AM63" s="5">
        <v>8.6374428600000002</v>
      </c>
      <c r="AN63" s="5">
        <v>9.1140000000000008</v>
      </c>
      <c r="AO63" s="5">
        <v>9.4173142900000002</v>
      </c>
      <c r="AP63" s="5">
        <v>9.8190761900000005</v>
      </c>
      <c r="AQ63" s="5">
        <v>9.5979238099999993</v>
      </c>
      <c r="AR63" s="5">
        <v>9.5691142899999999</v>
      </c>
      <c r="AS63" s="5">
        <v>9.7712285699999999</v>
      </c>
      <c r="AT63" s="5">
        <v>9.7335381000000005</v>
      </c>
      <c r="AU63" s="5">
        <v>9.8782999999999994</v>
      </c>
      <c r="AV63" s="5">
        <v>10.041242860000001</v>
      </c>
      <c r="AW63" s="5">
        <v>10.119757140000001</v>
      </c>
      <c r="AX63" s="5">
        <v>9.7052857100000001</v>
      </c>
      <c r="AY63" s="5">
        <v>11.237057139999999</v>
      </c>
      <c r="AZ63" s="5">
        <v>10.376457139999999</v>
      </c>
      <c r="BA63" s="5">
        <v>10.45309524</v>
      </c>
      <c r="BB63" s="5">
        <v>10.83258571</v>
      </c>
      <c r="BC63" s="5">
        <v>10.240085710000001</v>
      </c>
      <c r="BD63" s="5">
        <v>10.11550952</v>
      </c>
      <c r="BE63" s="5">
        <v>10.02834762</v>
      </c>
      <c r="BF63" s="5">
        <v>10.550209519999999</v>
      </c>
      <c r="BG63" s="5">
        <v>9.9053380999999998</v>
      </c>
      <c r="BH63" s="5">
        <v>10.382804760000001</v>
      </c>
      <c r="BI63" s="5">
        <v>9.6627857099999996</v>
      </c>
      <c r="BJ63" s="5">
        <v>9.67113333</v>
      </c>
      <c r="BK63" s="5">
        <v>9.1589952399999994</v>
      </c>
      <c r="BL63" s="5">
        <v>9.4245952400000004</v>
      </c>
      <c r="BM63" s="5">
        <v>9.6070904800000001</v>
      </c>
      <c r="BN63" s="5">
        <v>8.8926952400000001</v>
      </c>
      <c r="BO63" s="5">
        <v>9.5805952399999992</v>
      </c>
      <c r="BP63" s="5">
        <v>9.0391285700000008</v>
      </c>
      <c r="BQ63" s="5">
        <v>9.9854380999999997</v>
      </c>
      <c r="BR63" s="5">
        <v>8.9677285700000002</v>
      </c>
      <c r="BS63" s="5">
        <v>8.7314476200000009</v>
      </c>
      <c r="BT63" s="5">
        <v>8.81695238</v>
      </c>
      <c r="BU63" s="5">
        <v>9.1931857099999998</v>
      </c>
      <c r="BV63" s="5">
        <v>8.5396142899999994</v>
      </c>
      <c r="BW63" s="5">
        <v>9.3280952399999997</v>
      </c>
      <c r="BX63" s="5">
        <v>9.8372523800000007</v>
      </c>
      <c r="BY63" s="5">
        <v>9.37156667</v>
      </c>
      <c r="BZ63" s="5">
        <v>9.1010285700000004</v>
      </c>
      <c r="CA63" s="5">
        <v>9.2825238100000007</v>
      </c>
      <c r="CB63" s="5">
        <v>9.4281618999999992</v>
      </c>
      <c r="CC63" s="5">
        <v>9.4409476199999993</v>
      </c>
      <c r="CD63" s="5">
        <v>9.1666761900000004</v>
      </c>
      <c r="CE63" s="5">
        <v>9.4435476200000004</v>
      </c>
      <c r="CF63" s="5">
        <v>9.8022761900000006</v>
      </c>
      <c r="CG63" s="5">
        <v>9.1327666700000005</v>
      </c>
      <c r="CH63" s="5">
        <v>9.5587</v>
      </c>
      <c r="CI63" s="5">
        <v>8.7701857099999998</v>
      </c>
      <c r="CJ63" s="5">
        <v>9.4360142899999992</v>
      </c>
      <c r="CK63" s="5">
        <v>10.272766669999999</v>
      </c>
      <c r="CL63" s="5">
        <v>10.538790479999999</v>
      </c>
      <c r="CM63" s="5">
        <v>10.27390952</v>
      </c>
      <c r="CN63" s="5">
        <v>10.42374762</v>
      </c>
      <c r="CO63" s="5">
        <v>9.5762999999999998</v>
      </c>
      <c r="CP63" s="5">
        <v>10.138780949999999</v>
      </c>
      <c r="CQ63" s="5">
        <v>9.5167857100000006</v>
      </c>
      <c r="CR63" s="5">
        <v>9.8791333300000002</v>
      </c>
      <c r="CS63" s="5">
        <v>9.2570142900000008</v>
      </c>
      <c r="CT63" s="5">
        <v>8.4130666699999992</v>
      </c>
      <c r="CU63" s="5">
        <v>7.37707143</v>
      </c>
      <c r="CV63" s="5">
        <v>7.60789048</v>
      </c>
      <c r="CZ63" s="37"/>
      <c r="DA63" s="37"/>
      <c r="DB63" s="37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H63" t="s">
        <v>156</v>
      </c>
      <c r="EI63" t="s">
        <v>156</v>
      </c>
      <c r="EJ63" t="s">
        <v>156</v>
      </c>
      <c r="EK63" t="s">
        <v>156</v>
      </c>
      <c r="EL63" t="s">
        <v>156</v>
      </c>
      <c r="EM63" t="s">
        <v>156</v>
      </c>
      <c r="EN63" t="s">
        <v>156</v>
      </c>
      <c r="EO63" t="s">
        <v>156</v>
      </c>
      <c r="EP63" t="s">
        <v>156</v>
      </c>
      <c r="EQ63" t="s">
        <v>156</v>
      </c>
      <c r="ER63" t="s">
        <v>156</v>
      </c>
      <c r="ES63" t="s">
        <v>156</v>
      </c>
      <c r="ET63" t="s">
        <v>156</v>
      </c>
      <c r="EU63" t="s">
        <v>156</v>
      </c>
      <c r="EV63" t="s">
        <v>156</v>
      </c>
      <c r="EW63" t="s">
        <v>156</v>
      </c>
      <c r="EX63" t="s">
        <v>156</v>
      </c>
      <c r="EY63" t="s">
        <v>156</v>
      </c>
      <c r="EZ63" t="s">
        <v>156</v>
      </c>
      <c r="FA63" t="s">
        <v>156</v>
      </c>
      <c r="FB63" t="s">
        <v>156</v>
      </c>
      <c r="FC63" t="s">
        <v>156</v>
      </c>
      <c r="FD63" t="s">
        <v>156</v>
      </c>
      <c r="FE63" t="s">
        <v>156</v>
      </c>
    </row>
    <row r="64" spans="2:161" x14ac:dyDescent="0.25">
      <c r="B64" s="3" t="s">
        <v>116</v>
      </c>
      <c r="C64" s="3" t="s">
        <v>110</v>
      </c>
      <c r="D64" s="3" t="s">
        <v>100</v>
      </c>
      <c r="E64" s="4">
        <v>21.184117650000001</v>
      </c>
      <c r="F64" s="4">
        <v>20.74843529</v>
      </c>
      <c r="G64" s="4">
        <v>20.416452939999999</v>
      </c>
      <c r="H64" s="4">
        <v>20.0137</v>
      </c>
      <c r="I64" s="4">
        <v>19.87030588</v>
      </c>
      <c r="J64" s="4">
        <v>19.868376470000001</v>
      </c>
      <c r="K64" s="4">
        <v>18.840364709999999</v>
      </c>
      <c r="L64" s="4">
        <v>20.015088240000001</v>
      </c>
      <c r="M64" s="4">
        <v>18.422805879999999</v>
      </c>
      <c r="N64" s="4">
        <v>18.701405879999999</v>
      </c>
      <c r="O64" s="4">
        <v>18.393764709999999</v>
      </c>
      <c r="P64" s="4">
        <v>17.32621176</v>
      </c>
      <c r="Q64" s="4">
        <v>19.276864710000002</v>
      </c>
      <c r="R64" s="4">
        <v>16.83871765</v>
      </c>
      <c r="S64" s="4">
        <v>17.426958819999999</v>
      </c>
      <c r="T64" s="4">
        <v>18.866494119999999</v>
      </c>
      <c r="U64" s="4">
        <v>16.42067059</v>
      </c>
      <c r="V64" s="4">
        <v>19.408058820000001</v>
      </c>
      <c r="W64" s="4">
        <v>16.773588239999999</v>
      </c>
      <c r="X64" s="4">
        <v>16.491770590000002</v>
      </c>
      <c r="Y64" s="4">
        <v>17.00142941</v>
      </c>
      <c r="Z64" s="4">
        <v>15.599694120000001</v>
      </c>
      <c r="AA64" s="4">
        <v>19.000429409999999</v>
      </c>
      <c r="AB64" s="4">
        <v>17.253935290000001</v>
      </c>
      <c r="AC64" s="3">
        <v>18.345764710000001</v>
      </c>
      <c r="AD64" s="3">
        <v>19.75594706</v>
      </c>
      <c r="AE64" s="3">
        <v>17.5396</v>
      </c>
      <c r="AF64" s="3">
        <v>19.947647060000001</v>
      </c>
      <c r="AG64" s="3">
        <v>18.51858824</v>
      </c>
      <c r="AH64" s="3">
        <v>17.096788239999999</v>
      </c>
      <c r="AI64" s="3">
        <v>17.932305880000001</v>
      </c>
      <c r="AJ64" s="3">
        <v>16.306100000000001</v>
      </c>
      <c r="AK64" s="3">
        <v>18.5105</v>
      </c>
      <c r="AL64" s="3">
        <v>19.089429410000001</v>
      </c>
      <c r="AM64" s="3">
        <v>19.018817649999999</v>
      </c>
      <c r="AN64" s="3">
        <v>19.591970589999999</v>
      </c>
      <c r="AO64" s="3">
        <v>20.094111760000001</v>
      </c>
      <c r="AP64" s="3">
        <v>19.949323530000001</v>
      </c>
      <c r="AQ64" s="3">
        <v>19.173617650000001</v>
      </c>
      <c r="AR64" s="3">
        <v>19.76098824</v>
      </c>
      <c r="AS64" s="3">
        <v>19.774799999999999</v>
      </c>
      <c r="AT64" s="3">
        <v>20.10204706</v>
      </c>
      <c r="AU64" s="3">
        <v>19.527770589999999</v>
      </c>
      <c r="AV64" s="3">
        <v>20.063335290000001</v>
      </c>
      <c r="AW64" s="3">
        <v>20.063676470000001</v>
      </c>
      <c r="AX64" s="3">
        <v>19.75137647</v>
      </c>
      <c r="AY64" s="3">
        <v>20.409117649999999</v>
      </c>
      <c r="AZ64" s="3">
        <v>19.8003</v>
      </c>
      <c r="BA64" s="3">
        <v>20.378647059999999</v>
      </c>
      <c r="BB64" s="3">
        <v>20.179482350000001</v>
      </c>
      <c r="BC64" s="3">
        <v>20.59268235</v>
      </c>
      <c r="BD64" s="3">
        <v>20.200194119999999</v>
      </c>
      <c r="BE64" s="3">
        <v>20.53642941</v>
      </c>
      <c r="BF64" s="3">
        <v>20.127405880000001</v>
      </c>
      <c r="BG64" s="3">
        <v>20.323635289999999</v>
      </c>
      <c r="BH64" s="3">
        <v>20.50008824</v>
      </c>
      <c r="BI64" s="3">
        <v>19.035635289999998</v>
      </c>
      <c r="BJ64" s="3">
        <v>19.82338824</v>
      </c>
      <c r="BK64" s="3">
        <v>18.709629410000002</v>
      </c>
      <c r="BL64" s="3">
        <v>18.911035290000001</v>
      </c>
      <c r="BM64" s="3">
        <v>18.634870589999998</v>
      </c>
      <c r="BN64" s="3">
        <v>18.93461765</v>
      </c>
      <c r="BO64" s="3">
        <v>19.724852940000002</v>
      </c>
      <c r="BP64" s="3">
        <v>19.220117649999999</v>
      </c>
      <c r="BQ64" s="3">
        <v>19.275670590000001</v>
      </c>
      <c r="BR64" s="3">
        <v>18.868011760000002</v>
      </c>
      <c r="BS64" s="3">
        <v>19.841011760000001</v>
      </c>
      <c r="BT64" s="3">
        <v>19.677676470000002</v>
      </c>
      <c r="BU64" s="3">
        <v>19.723288239999999</v>
      </c>
      <c r="BV64" s="3">
        <v>22.086023529999999</v>
      </c>
      <c r="BW64" s="3">
        <v>21.13268824</v>
      </c>
      <c r="BX64" s="3">
        <v>20.944682350000001</v>
      </c>
      <c r="BY64" s="3">
        <v>21.380941180000001</v>
      </c>
      <c r="BZ64" s="3">
        <v>22.017682350000001</v>
      </c>
      <c r="CA64" s="3">
        <v>21.38571765</v>
      </c>
      <c r="CB64" s="3">
        <v>21.957717649999999</v>
      </c>
      <c r="CC64" s="3">
        <v>22.01846471</v>
      </c>
      <c r="CD64" s="3">
        <v>21.955182350000001</v>
      </c>
      <c r="CE64" s="3">
        <v>21.765552939999999</v>
      </c>
      <c r="CF64" s="3">
        <v>22.55778235</v>
      </c>
      <c r="CG64" s="3">
        <v>21.81856471</v>
      </c>
      <c r="CH64" s="3">
        <v>22.683182349999999</v>
      </c>
      <c r="CI64" s="3">
        <v>22.354752940000001</v>
      </c>
      <c r="CJ64" s="3">
        <v>22.441576470000001</v>
      </c>
      <c r="CK64" s="3">
        <v>22.322476470000002</v>
      </c>
      <c r="CL64" s="3">
        <v>22.05015294</v>
      </c>
      <c r="CM64" s="3">
        <v>22.510588240000001</v>
      </c>
      <c r="CN64" s="3">
        <v>21.644470590000001</v>
      </c>
      <c r="CO64" s="3">
        <v>22.3734</v>
      </c>
      <c r="CP64" s="3">
        <v>21.944647060000001</v>
      </c>
      <c r="CQ64" s="3">
        <v>21.889399999999998</v>
      </c>
      <c r="CR64" s="3">
        <v>22.09451765</v>
      </c>
      <c r="CS64" s="3">
        <v>22.280858819999999</v>
      </c>
      <c r="CT64" s="3">
        <v>22.122405879999999</v>
      </c>
      <c r="CU64" s="3">
        <v>20.1492</v>
      </c>
      <c r="CV64" s="3">
        <v>20.308611760000002</v>
      </c>
      <c r="CZ64" s="37"/>
      <c r="DA64" s="37"/>
      <c r="DB64" s="37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H64" t="s">
        <v>156</v>
      </c>
      <c r="EI64" t="s">
        <v>156</v>
      </c>
      <c r="EJ64" t="s">
        <v>156</v>
      </c>
      <c r="EK64" t="s">
        <v>156</v>
      </c>
      <c r="EL64" t="s">
        <v>156</v>
      </c>
      <c r="EM64" t="s">
        <v>156</v>
      </c>
      <c r="EN64" t="s">
        <v>156</v>
      </c>
      <c r="EO64" t="s">
        <v>156</v>
      </c>
      <c r="EP64" t="s">
        <v>156</v>
      </c>
      <c r="EQ64" t="s">
        <v>156</v>
      </c>
      <c r="ER64" t="s">
        <v>156</v>
      </c>
      <c r="ES64" t="s">
        <v>156</v>
      </c>
      <c r="ET64" t="s">
        <v>156</v>
      </c>
      <c r="EU64" t="s">
        <v>156</v>
      </c>
      <c r="EV64" t="s">
        <v>156</v>
      </c>
      <c r="EW64" t="s">
        <v>156</v>
      </c>
      <c r="EX64" t="s">
        <v>156</v>
      </c>
      <c r="EY64" t="s">
        <v>156</v>
      </c>
      <c r="EZ64" t="s">
        <v>156</v>
      </c>
      <c r="FA64" t="s">
        <v>156</v>
      </c>
      <c r="FB64" t="s">
        <v>156</v>
      </c>
      <c r="FC64" t="s">
        <v>156</v>
      </c>
      <c r="FD64" t="s">
        <v>156</v>
      </c>
      <c r="FE64" t="s">
        <v>156</v>
      </c>
    </row>
    <row r="65" spans="2:161" x14ac:dyDescent="0.25">
      <c r="B65" s="4" t="s">
        <v>116</v>
      </c>
      <c r="C65" s="4" t="s">
        <v>110</v>
      </c>
      <c r="D65" s="4" t="s">
        <v>101</v>
      </c>
      <c r="E65" s="4">
        <v>20.73627059</v>
      </c>
      <c r="F65" s="4">
        <v>20.953894120000001</v>
      </c>
      <c r="G65" s="4">
        <v>20.691447060000002</v>
      </c>
      <c r="H65" s="4">
        <v>21.252205880000002</v>
      </c>
      <c r="I65" s="4">
        <v>20.9788</v>
      </c>
      <c r="J65" s="4">
        <v>21.330358820000001</v>
      </c>
      <c r="K65" s="4">
        <v>20.88238235</v>
      </c>
      <c r="L65" s="4">
        <v>20.225129410000001</v>
      </c>
      <c r="M65" s="4">
        <v>20.734005880000002</v>
      </c>
      <c r="N65" s="4">
        <v>19.89155882</v>
      </c>
      <c r="O65" s="4">
        <v>19.92673529</v>
      </c>
      <c r="P65" s="4">
        <v>20.07321765</v>
      </c>
      <c r="Q65" s="4">
        <v>19.105976470000002</v>
      </c>
      <c r="R65" s="4">
        <v>19.998294120000001</v>
      </c>
      <c r="S65" s="4">
        <v>18.511411760000001</v>
      </c>
      <c r="T65" s="4">
        <v>19.829629409999999</v>
      </c>
      <c r="U65" s="4">
        <v>18.88448824</v>
      </c>
      <c r="V65" s="4">
        <v>18.97251176</v>
      </c>
      <c r="W65" s="4">
        <v>19.080305880000001</v>
      </c>
      <c r="X65" s="4">
        <v>19.66455882</v>
      </c>
      <c r="Y65" s="4">
        <v>18.216735289999999</v>
      </c>
      <c r="Z65" s="4">
        <v>20.176517650000001</v>
      </c>
      <c r="AA65" s="4">
        <v>20.988394119999999</v>
      </c>
      <c r="AB65" s="4">
        <v>20.122847060000002</v>
      </c>
      <c r="AC65" s="4">
        <v>20.826935290000002</v>
      </c>
      <c r="AD65" s="4">
        <v>22.119552939999998</v>
      </c>
      <c r="AE65" s="4">
        <v>20.638258820000001</v>
      </c>
      <c r="AF65" s="4">
        <v>20.07017647</v>
      </c>
      <c r="AG65" s="4">
        <v>20.07039412</v>
      </c>
      <c r="AH65" s="4">
        <v>18.799582350000001</v>
      </c>
      <c r="AI65" s="4">
        <v>18.34883529</v>
      </c>
      <c r="AJ65" s="4">
        <v>17.230758819999998</v>
      </c>
      <c r="AK65" s="4">
        <v>17.052800000000001</v>
      </c>
      <c r="AL65" s="4">
        <v>16.71042353</v>
      </c>
      <c r="AM65" s="4">
        <v>17.271676469999999</v>
      </c>
      <c r="AN65" s="4">
        <v>17.291399999999999</v>
      </c>
      <c r="AO65" s="4">
        <v>16.292905879999999</v>
      </c>
      <c r="AP65" s="4">
        <v>17.446282350000001</v>
      </c>
      <c r="AQ65" s="4">
        <v>18.264429410000002</v>
      </c>
      <c r="AR65" s="4">
        <v>18.657964710000002</v>
      </c>
      <c r="AS65" s="4">
        <v>18.424229409999999</v>
      </c>
      <c r="AT65" s="4">
        <v>18.637429409999999</v>
      </c>
      <c r="AU65" s="4">
        <v>18.657347059999999</v>
      </c>
      <c r="AV65" s="4">
        <v>20.069558820000001</v>
      </c>
      <c r="AW65" s="4">
        <v>19.968847060000002</v>
      </c>
      <c r="AX65" s="4">
        <v>20.10377647</v>
      </c>
      <c r="AY65" s="4">
        <v>19.947211759999998</v>
      </c>
      <c r="AZ65" s="4">
        <v>20.176158820000001</v>
      </c>
      <c r="BA65" s="4">
        <v>20.047000000000001</v>
      </c>
      <c r="BB65" s="4">
        <v>18.848123529999999</v>
      </c>
      <c r="BC65" s="4">
        <v>19.099976470000001</v>
      </c>
      <c r="BD65" s="4">
        <v>18.6678</v>
      </c>
      <c r="BE65" s="4">
        <v>19.70541176</v>
      </c>
      <c r="BF65" s="4">
        <v>19.601888240000001</v>
      </c>
      <c r="BG65" s="4">
        <v>20.287364709999999</v>
      </c>
      <c r="BH65" s="4">
        <v>20.290576470000001</v>
      </c>
      <c r="BI65" s="4">
        <v>20.549888240000001</v>
      </c>
      <c r="BJ65" s="4">
        <v>20.147223530000002</v>
      </c>
      <c r="BK65" s="4">
        <v>20.650105880000002</v>
      </c>
      <c r="BL65" s="4">
        <v>20.039564710000001</v>
      </c>
      <c r="BM65" s="4">
        <v>20.19961176</v>
      </c>
      <c r="BN65" s="4">
        <v>19.241552939999998</v>
      </c>
      <c r="BO65" s="4">
        <v>19.846752939999998</v>
      </c>
      <c r="BP65" s="4">
        <v>20.600229410000001</v>
      </c>
      <c r="BQ65" s="4">
        <v>18.915700000000001</v>
      </c>
      <c r="BR65" s="4">
        <v>18.317358819999999</v>
      </c>
      <c r="BS65" s="4">
        <v>18.01362353</v>
      </c>
      <c r="BT65" s="4">
        <v>18.414952939999999</v>
      </c>
      <c r="BU65" s="4">
        <v>19.5791</v>
      </c>
      <c r="BV65" s="4">
        <v>20.217258820000001</v>
      </c>
      <c r="BW65" s="4">
        <v>20.482205879999999</v>
      </c>
      <c r="BX65" s="4">
        <v>17.056911759999998</v>
      </c>
      <c r="BY65" s="4">
        <v>17.962670589999998</v>
      </c>
      <c r="BZ65" s="4">
        <v>18.127358820000001</v>
      </c>
      <c r="CA65" s="4">
        <v>17.872564709999999</v>
      </c>
      <c r="CB65" s="4">
        <v>19.488082349999999</v>
      </c>
      <c r="CC65" s="4">
        <v>19.394276470000001</v>
      </c>
      <c r="CD65" s="4">
        <v>20.34755882</v>
      </c>
      <c r="CE65" s="4">
        <v>19.418470589999998</v>
      </c>
      <c r="CF65" s="4">
        <v>20.060347060000002</v>
      </c>
      <c r="CG65" s="4">
        <v>19.264005879999999</v>
      </c>
      <c r="CH65" s="4">
        <v>19.147182350000001</v>
      </c>
      <c r="CI65" s="4">
        <v>19.603899999999999</v>
      </c>
      <c r="CJ65" s="4">
        <v>19.119299999999999</v>
      </c>
      <c r="CK65" s="4">
        <v>19.674723530000001</v>
      </c>
      <c r="CL65" s="4">
        <v>20.362370590000001</v>
      </c>
      <c r="CM65" s="4">
        <v>19.032382349999999</v>
      </c>
      <c r="CN65" s="4">
        <v>17.439235289999999</v>
      </c>
      <c r="CO65" s="4">
        <v>20.20550588</v>
      </c>
      <c r="CP65" s="4">
        <v>21.453617650000002</v>
      </c>
      <c r="CQ65" s="4">
        <v>19.879223530000001</v>
      </c>
      <c r="CR65" s="4">
        <v>20.816511760000001</v>
      </c>
      <c r="CS65" s="4">
        <v>20.889076469999999</v>
      </c>
      <c r="CT65" s="4">
        <v>19.55780588</v>
      </c>
      <c r="CU65" s="4">
        <v>20.196541180000001</v>
      </c>
      <c r="CV65" s="4">
        <v>20.540447060000002</v>
      </c>
      <c r="CZ65" s="37"/>
      <c r="DA65" s="37"/>
      <c r="DB65" s="37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H65" s="25" t="e">
        <v>#DIV/0!</v>
      </c>
      <c r="EI65" s="25" t="e">
        <v>#DIV/0!</v>
      </c>
      <c r="EJ65" s="25" t="e">
        <v>#DIV/0!</v>
      </c>
      <c r="EK65" s="25" t="e">
        <v>#DIV/0!</v>
      </c>
      <c r="EL65" s="25" t="e">
        <v>#DIV/0!</v>
      </c>
      <c r="EM65" s="25" t="e">
        <v>#DIV/0!</v>
      </c>
      <c r="EN65" s="25" t="e">
        <v>#DIV/0!</v>
      </c>
      <c r="EO65" s="25" t="e">
        <v>#DIV/0!</v>
      </c>
      <c r="EP65" s="25" t="e">
        <v>#DIV/0!</v>
      </c>
      <c r="EQ65" s="25" t="e">
        <v>#DIV/0!</v>
      </c>
      <c r="ER65" s="25" t="e">
        <v>#DIV/0!</v>
      </c>
      <c r="ES65" s="25" t="e">
        <v>#DIV/0!</v>
      </c>
      <c r="ET65" s="25" t="e">
        <v>#DIV/0!</v>
      </c>
      <c r="EU65" s="25" t="e">
        <v>#DIV/0!</v>
      </c>
      <c r="EV65" s="25" t="e">
        <v>#DIV/0!</v>
      </c>
      <c r="EW65" s="25" t="e">
        <v>#DIV/0!</v>
      </c>
      <c r="EX65" s="25" t="e">
        <v>#DIV/0!</v>
      </c>
      <c r="EY65" s="25" t="e">
        <v>#DIV/0!</v>
      </c>
      <c r="EZ65" s="25" t="e">
        <v>#DIV/0!</v>
      </c>
      <c r="FA65" s="25" t="e">
        <v>#DIV/0!</v>
      </c>
      <c r="FB65" s="25" t="e">
        <v>#DIV/0!</v>
      </c>
      <c r="FC65" s="25" t="e">
        <v>#DIV/0!</v>
      </c>
      <c r="FD65" s="25" t="e">
        <v>#DIV/0!</v>
      </c>
      <c r="FE65" s="25" t="e">
        <v>#DIV/0!</v>
      </c>
    </row>
    <row r="66" spans="2:161" x14ac:dyDescent="0.25">
      <c r="B66" s="5" t="s">
        <v>116</v>
      </c>
      <c r="C66" s="5" t="s">
        <v>110</v>
      </c>
      <c r="D66" s="5" t="s">
        <v>102</v>
      </c>
      <c r="E66" s="5">
        <v>20.997258819999999</v>
      </c>
      <c r="F66" s="5">
        <v>20.216917649999999</v>
      </c>
      <c r="G66" s="5">
        <v>21.695694119999999</v>
      </c>
      <c r="H66" s="5">
        <v>20.462258819999999</v>
      </c>
      <c r="I66" s="5">
        <v>20.805105879999999</v>
      </c>
      <c r="J66" s="5">
        <v>21.255494120000002</v>
      </c>
      <c r="K66" s="5">
        <v>20.349935290000001</v>
      </c>
      <c r="L66" s="5">
        <v>20.95571765</v>
      </c>
      <c r="M66" s="5">
        <v>20.82325882</v>
      </c>
      <c r="N66" s="5">
        <v>18.85079412</v>
      </c>
      <c r="O66" s="5">
        <v>20.19212353</v>
      </c>
      <c r="P66" s="5">
        <v>19.607823530000001</v>
      </c>
      <c r="Q66" s="5">
        <v>19.39509412</v>
      </c>
      <c r="R66" s="5">
        <v>20.110276469999999</v>
      </c>
      <c r="S66" s="5">
        <v>18.66315882</v>
      </c>
      <c r="T66" s="5">
        <v>19.435700000000001</v>
      </c>
      <c r="U66" s="5">
        <v>19.276247059999999</v>
      </c>
      <c r="V66" s="5">
        <v>18.829582349999999</v>
      </c>
      <c r="W66" s="5">
        <v>19.773511760000002</v>
      </c>
      <c r="X66" s="5">
        <v>18.029411759999999</v>
      </c>
      <c r="Y66" s="5">
        <v>16.77725294</v>
      </c>
      <c r="Z66" s="5">
        <v>18.172499999999999</v>
      </c>
      <c r="AA66" s="5">
        <v>16.585858819999999</v>
      </c>
      <c r="AB66" s="5">
        <v>17.983452939999999</v>
      </c>
      <c r="AC66" s="5">
        <v>16.88861765</v>
      </c>
      <c r="AD66" s="5">
        <v>16.147594120000001</v>
      </c>
      <c r="AE66" s="5">
        <v>18.058711760000001</v>
      </c>
      <c r="AF66" s="5">
        <v>17.73961765</v>
      </c>
      <c r="AG66" s="5">
        <v>17.905270590000001</v>
      </c>
      <c r="AH66" s="5">
        <v>17.003982350000001</v>
      </c>
      <c r="AI66" s="5">
        <v>16.04118235</v>
      </c>
      <c r="AJ66" s="5">
        <v>18.41326471</v>
      </c>
      <c r="AK66" s="5">
        <v>18.987376470000001</v>
      </c>
      <c r="AL66" s="5">
        <v>19.020105879999999</v>
      </c>
      <c r="AM66" s="5">
        <v>19.947776470000001</v>
      </c>
      <c r="AN66" s="5">
        <v>18.478005880000001</v>
      </c>
      <c r="AO66" s="5">
        <v>20.092817650000001</v>
      </c>
      <c r="AP66" s="5">
        <v>19.753494119999999</v>
      </c>
      <c r="AQ66" s="5">
        <v>19.08512941</v>
      </c>
      <c r="AR66" s="5">
        <v>20.256682349999998</v>
      </c>
      <c r="AS66" s="5">
        <v>19.927752940000001</v>
      </c>
      <c r="AT66" s="5">
        <v>19.518917649999999</v>
      </c>
      <c r="AU66" s="5">
        <v>19.561641179999999</v>
      </c>
      <c r="AV66" s="5">
        <v>20.324111760000001</v>
      </c>
      <c r="AW66" s="5">
        <v>20.111935290000002</v>
      </c>
      <c r="AX66" s="5">
        <v>19.834505879999998</v>
      </c>
      <c r="AY66" s="5">
        <v>19.26502941</v>
      </c>
      <c r="AZ66" s="5">
        <v>19.854770590000001</v>
      </c>
      <c r="BA66" s="5">
        <v>20.15528235</v>
      </c>
      <c r="BB66" s="5">
        <v>18.853117650000002</v>
      </c>
      <c r="BC66" s="5">
        <v>18.924923530000001</v>
      </c>
      <c r="BD66" s="5">
        <v>18.338982349999998</v>
      </c>
      <c r="BE66" s="5">
        <v>19.183805880000001</v>
      </c>
      <c r="BF66" s="5">
        <v>20.20156471</v>
      </c>
      <c r="BG66" s="5">
        <v>20.19665294</v>
      </c>
      <c r="BH66" s="5">
        <v>19.69785882</v>
      </c>
      <c r="BI66" s="5">
        <v>19.47249412</v>
      </c>
      <c r="BJ66" s="5">
        <v>19.8626</v>
      </c>
      <c r="BK66" s="5">
        <v>20.03799412</v>
      </c>
      <c r="BL66" s="5">
        <v>20.085752939999999</v>
      </c>
      <c r="BM66" s="5">
        <v>19.855670589999999</v>
      </c>
      <c r="BN66" s="5">
        <v>18.869741179999998</v>
      </c>
      <c r="BO66" s="5">
        <v>18.822041179999999</v>
      </c>
      <c r="BP66" s="5">
        <v>17.461147059999998</v>
      </c>
      <c r="BQ66" s="5">
        <v>17.427770590000002</v>
      </c>
      <c r="BR66" s="5">
        <v>16.416923529999998</v>
      </c>
      <c r="BS66" s="5">
        <v>18.524894119999999</v>
      </c>
      <c r="BT66" s="5">
        <v>18.399652939999999</v>
      </c>
      <c r="BU66" s="5">
        <v>18.635164710000002</v>
      </c>
      <c r="BV66" s="5">
        <v>17.15854706</v>
      </c>
      <c r="BW66" s="5">
        <v>19.661141180000001</v>
      </c>
      <c r="BX66" s="5">
        <v>20.18880588</v>
      </c>
      <c r="BY66" s="5">
        <v>20.829599999999999</v>
      </c>
      <c r="BZ66" s="5">
        <v>21.386841180000001</v>
      </c>
      <c r="CA66" s="5">
        <v>21.907299999999999</v>
      </c>
      <c r="CB66" s="5">
        <v>21.32948824</v>
      </c>
      <c r="CC66" s="5">
        <v>20.584417649999999</v>
      </c>
      <c r="CD66" s="5">
        <v>18.631758820000002</v>
      </c>
      <c r="CE66" s="5">
        <v>19.233382349999999</v>
      </c>
      <c r="CF66" s="5">
        <v>19.130176469999999</v>
      </c>
      <c r="CG66" s="5">
        <v>19.82465882</v>
      </c>
      <c r="CH66" s="5">
        <v>19.939729410000002</v>
      </c>
      <c r="CI66" s="5">
        <v>20.852</v>
      </c>
      <c r="CJ66" s="5">
        <v>19.286229410000001</v>
      </c>
      <c r="CK66" s="5">
        <v>19.221</v>
      </c>
      <c r="CL66" s="5">
        <v>19.167811759999999</v>
      </c>
      <c r="CM66" s="5">
        <v>19.340905880000001</v>
      </c>
      <c r="CN66" s="5">
        <v>18.678729409999999</v>
      </c>
      <c r="CO66" s="5">
        <v>20.04265294</v>
      </c>
      <c r="CP66" s="5">
        <v>20.69655882</v>
      </c>
      <c r="CQ66" s="5">
        <v>21.479452940000002</v>
      </c>
      <c r="CR66" s="5">
        <v>20.83230588</v>
      </c>
      <c r="CS66" s="5">
        <v>21.784323530000002</v>
      </c>
      <c r="CT66" s="5">
        <v>21.127141179999999</v>
      </c>
      <c r="CU66" s="5">
        <v>20.46177059</v>
      </c>
      <c r="CV66" s="5">
        <v>21.222394120000001</v>
      </c>
      <c r="CZ66" s="37"/>
      <c r="DA66" s="37"/>
      <c r="DB66" s="37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H66" t="s">
        <v>156</v>
      </c>
      <c r="EI66" t="s">
        <v>156</v>
      </c>
      <c r="EJ66" t="s">
        <v>156</v>
      </c>
      <c r="EK66" t="s">
        <v>156</v>
      </c>
      <c r="EL66" t="s">
        <v>156</v>
      </c>
      <c r="EM66" t="s">
        <v>156</v>
      </c>
      <c r="EN66" t="s">
        <v>156</v>
      </c>
      <c r="EO66" t="s">
        <v>156</v>
      </c>
      <c r="EP66" t="s">
        <v>156</v>
      </c>
      <c r="EQ66" t="s">
        <v>156</v>
      </c>
      <c r="ER66" t="s">
        <v>156</v>
      </c>
      <c r="ES66" t="s">
        <v>156</v>
      </c>
      <c r="ET66" t="s">
        <v>156</v>
      </c>
      <c r="EU66" t="s">
        <v>156</v>
      </c>
      <c r="EV66" t="s">
        <v>156</v>
      </c>
      <c r="EW66" t="s">
        <v>156</v>
      </c>
      <c r="EX66" t="s">
        <v>156</v>
      </c>
      <c r="EY66" t="s">
        <v>156</v>
      </c>
      <c r="EZ66" t="s">
        <v>156</v>
      </c>
      <c r="FA66" t="s">
        <v>156</v>
      </c>
      <c r="FB66" t="s">
        <v>156</v>
      </c>
      <c r="FC66" t="s">
        <v>156</v>
      </c>
      <c r="FD66" t="s">
        <v>156</v>
      </c>
      <c r="FE66" t="s">
        <v>156</v>
      </c>
    </row>
    <row r="67" spans="2:161" x14ac:dyDescent="0.25">
      <c r="B67" s="3" t="s">
        <v>117</v>
      </c>
      <c r="C67" s="3" t="s">
        <v>104</v>
      </c>
      <c r="D67" s="3" t="s">
        <v>100</v>
      </c>
      <c r="E67" s="3">
        <v>8.1269569999999999E-2</v>
      </c>
      <c r="F67" s="3">
        <v>8.361826E-2</v>
      </c>
      <c r="G67" s="3">
        <v>7.4829569999999998E-2</v>
      </c>
      <c r="H67" s="3">
        <v>7.4974780000000005E-2</v>
      </c>
      <c r="I67" s="3">
        <v>6.9905220000000004E-2</v>
      </c>
      <c r="J67" s="3">
        <v>6.5667829999999996E-2</v>
      </c>
      <c r="K67" s="3">
        <v>6.5847829999999996E-2</v>
      </c>
      <c r="L67" s="3">
        <v>7.0439130000000003E-2</v>
      </c>
      <c r="M67" s="3">
        <v>7.0726960000000005E-2</v>
      </c>
      <c r="N67" s="3">
        <v>6.7339129999999997E-2</v>
      </c>
      <c r="O67" s="3">
        <v>6.5606960000000006E-2</v>
      </c>
      <c r="P67" s="3">
        <v>6.3218259999999998E-2</v>
      </c>
      <c r="Q67" s="3">
        <v>6.7206959999999996E-2</v>
      </c>
      <c r="R67" s="3">
        <v>6.4466960000000004E-2</v>
      </c>
      <c r="S67" s="3">
        <v>5.7984349999999997E-2</v>
      </c>
      <c r="T67" s="3">
        <v>6.4277390000000004E-2</v>
      </c>
      <c r="U67" s="3">
        <v>6.8591299999999994E-2</v>
      </c>
      <c r="V67" s="3">
        <v>6.948783E-2</v>
      </c>
      <c r="W67" s="3">
        <v>6.9126090000000001E-2</v>
      </c>
      <c r="X67" s="3">
        <v>7.7686959999999999E-2</v>
      </c>
      <c r="Y67" s="3">
        <v>5.6866960000000001E-2</v>
      </c>
      <c r="Z67" s="3">
        <v>6.009565E-2</v>
      </c>
      <c r="AA67" s="3">
        <v>6.7403480000000002E-2</v>
      </c>
      <c r="AB67" s="3">
        <v>6.249565E-2</v>
      </c>
      <c r="AC67" s="3">
        <v>6.4456520000000003E-2</v>
      </c>
      <c r="AD67" s="3">
        <v>5.8699130000000002E-2</v>
      </c>
      <c r="AE67" s="3">
        <v>5.5608699999999997E-2</v>
      </c>
      <c r="AF67" s="3">
        <v>6.9629570000000002E-2</v>
      </c>
      <c r="AG67" s="3">
        <v>6.404696E-2</v>
      </c>
      <c r="AH67" s="3">
        <v>7.3628700000000005E-2</v>
      </c>
      <c r="AI67" s="3">
        <v>6.9092169999999994E-2</v>
      </c>
      <c r="AJ67" s="3">
        <v>6.6871299999999995E-2</v>
      </c>
      <c r="AK67" s="3">
        <v>6.1866959999999999E-2</v>
      </c>
      <c r="AL67" s="3">
        <v>6.1159999999999999E-2</v>
      </c>
      <c r="AM67" s="3">
        <v>6.5790429999999997E-2</v>
      </c>
      <c r="AN67" s="3">
        <v>5.6513910000000001E-2</v>
      </c>
      <c r="AO67" s="3">
        <v>5.8866960000000003E-2</v>
      </c>
      <c r="AP67" s="3">
        <v>8.0866960000000002E-2</v>
      </c>
      <c r="AQ67" s="3">
        <v>7.169652E-2</v>
      </c>
      <c r="AR67" s="3">
        <v>7.9413910000000004E-2</v>
      </c>
      <c r="AS67" s="3">
        <v>8.6388699999999999E-2</v>
      </c>
      <c r="AT67" s="3">
        <v>7.3901739999999994E-2</v>
      </c>
      <c r="AU67" s="3">
        <v>6.0521739999999997E-2</v>
      </c>
      <c r="AV67" s="3">
        <v>7.2863479999999994E-2</v>
      </c>
      <c r="AW67" s="3">
        <v>6.8445220000000001E-2</v>
      </c>
      <c r="AX67" s="3">
        <v>6.3933039999999997E-2</v>
      </c>
      <c r="AY67" s="3">
        <v>8.5523479999999999E-2</v>
      </c>
      <c r="AZ67" s="3">
        <v>6.6926089999999994E-2</v>
      </c>
      <c r="BA67" s="3">
        <v>7.0019999999999999E-2</v>
      </c>
      <c r="BB67" s="3">
        <v>9.0268699999999993E-2</v>
      </c>
      <c r="BC67" s="3">
        <v>6.1045219999999997E-2</v>
      </c>
      <c r="BD67" s="3">
        <v>6.8297389999999999E-2</v>
      </c>
      <c r="BE67" s="3">
        <v>6.3485219999999995E-2</v>
      </c>
      <c r="BF67" s="3">
        <v>7.0982610000000002E-2</v>
      </c>
      <c r="BG67" s="3">
        <v>6.2642610000000001E-2</v>
      </c>
      <c r="BH67" s="3">
        <v>6.4862610000000001E-2</v>
      </c>
      <c r="BI67" s="3">
        <v>6.3243480000000005E-2</v>
      </c>
      <c r="BJ67" s="3">
        <v>6.4090430000000004E-2</v>
      </c>
      <c r="BK67" s="3">
        <v>6.4626959999999997E-2</v>
      </c>
      <c r="BL67" s="3">
        <v>6.6470429999999997E-2</v>
      </c>
      <c r="BM67" s="3">
        <v>7.2117390000000003E-2</v>
      </c>
      <c r="BN67" s="3">
        <v>6.9835649999999999E-2</v>
      </c>
      <c r="BO67" s="3">
        <v>7.8039129999999998E-2</v>
      </c>
      <c r="BP67" s="3">
        <v>7.8527830000000007E-2</v>
      </c>
      <c r="BQ67" s="3">
        <v>7.6743480000000003E-2</v>
      </c>
      <c r="BR67" s="3">
        <v>7.1734779999999998E-2</v>
      </c>
      <c r="BS67" s="3">
        <v>6.3219129999999998E-2</v>
      </c>
      <c r="BT67" s="3">
        <v>9.1527830000000004E-2</v>
      </c>
      <c r="BU67" s="3">
        <v>7.3073040000000006E-2</v>
      </c>
      <c r="BV67" s="3">
        <v>7.7593040000000002E-2</v>
      </c>
      <c r="BW67" s="3">
        <v>7.5804350000000006E-2</v>
      </c>
      <c r="BX67" s="3">
        <v>8.4567829999999997E-2</v>
      </c>
      <c r="BY67" s="3">
        <v>7.3728699999999994E-2</v>
      </c>
      <c r="BZ67" s="3">
        <v>9.2889570000000005E-2</v>
      </c>
      <c r="CA67" s="3">
        <v>8.1771300000000005E-2</v>
      </c>
      <c r="CB67" s="3">
        <v>9.9744349999999996E-2</v>
      </c>
      <c r="CC67" s="3">
        <v>0.11075217</v>
      </c>
      <c r="CD67" s="3">
        <v>8.9708700000000002E-2</v>
      </c>
      <c r="CE67" s="3">
        <v>8.6753910000000004E-2</v>
      </c>
      <c r="CF67" s="3">
        <v>8.7468699999999996E-2</v>
      </c>
      <c r="CG67" s="3">
        <v>9.2155650000000006E-2</v>
      </c>
      <c r="CH67" s="3">
        <v>0.10783565000000001</v>
      </c>
      <c r="CI67" s="3">
        <v>9.5460870000000003E-2</v>
      </c>
      <c r="CJ67" s="3">
        <v>0.11103739</v>
      </c>
      <c r="CK67" s="3">
        <v>9.9673040000000004E-2</v>
      </c>
      <c r="CL67" s="3">
        <v>0.10349042999999999</v>
      </c>
      <c r="CM67" s="3">
        <v>0.12011826</v>
      </c>
      <c r="CN67" s="3">
        <v>9.1938259999999994E-2</v>
      </c>
      <c r="CO67" s="3">
        <v>0.1103513</v>
      </c>
      <c r="CP67" s="3">
        <v>9.4265219999999997E-2</v>
      </c>
      <c r="CQ67" s="3">
        <v>9.4235650000000004E-2</v>
      </c>
      <c r="CR67" s="3">
        <v>8.8622610000000004E-2</v>
      </c>
      <c r="CS67" s="3">
        <v>0.10441652</v>
      </c>
      <c r="CT67" s="3">
        <v>7.6473040000000006E-2</v>
      </c>
      <c r="CU67" s="3">
        <v>7.7463480000000001E-2</v>
      </c>
      <c r="CV67" s="3">
        <v>7.8406089999999998E-2</v>
      </c>
      <c r="CZ67" s="37">
        <f>(((DX67/2)+DY67+DZ67+(EA67/2))*5)</f>
        <v>2.5421684782608676</v>
      </c>
      <c r="DA67" s="37">
        <f>((DW67/2)+(DX67/2)+(EA67/2)+(EB67/2))*5</f>
        <v>1.6942635869565226</v>
      </c>
      <c r="DB67" s="37">
        <f>((SUM(DH67:DV67)+(DW67/2)+(EB67/2)+SUM(EC67:EE67))*5)+SUM(DH68:EE68)</f>
        <v>13.616088586956527</v>
      </c>
      <c r="DC67">
        <f>(SUM(DH67:EE67)*5)+SUM(DH68:EE68)</f>
        <v>17.852520652173919</v>
      </c>
      <c r="DE67" t="str">
        <f t="shared" ref="DE67:DG69" si="4">B67</f>
        <v>Residencial</v>
      </c>
      <c r="DF67" t="str">
        <f t="shared" si="4"/>
        <v>1</v>
      </c>
      <c r="DG67" t="str">
        <f t="shared" si="4"/>
        <v>Habil</v>
      </c>
      <c r="DH67" s="25">
        <v>9.2567391304347796E-2</v>
      </c>
      <c r="DI67" s="25">
        <v>9.9890217391304395E-2</v>
      </c>
      <c r="DJ67" s="25">
        <v>9.8027173913043497E-2</v>
      </c>
      <c r="DK67" s="25">
        <v>0.110807608695652</v>
      </c>
      <c r="DL67" s="25">
        <v>0.11804782608695701</v>
      </c>
      <c r="DM67" s="25">
        <v>0.116294565217391</v>
      </c>
      <c r="DN67" s="25">
        <v>0.15123478260869599</v>
      </c>
      <c r="DO67" s="25">
        <v>0.108234782608696</v>
      </c>
      <c r="DP67" s="25">
        <v>9.3299999999999994E-2</v>
      </c>
      <c r="DQ67" s="25">
        <v>9.9685869565217397E-2</v>
      </c>
      <c r="DR67" s="25">
        <v>8.8974999999999999E-2</v>
      </c>
      <c r="DS67" s="25">
        <v>0.10023369565217401</v>
      </c>
      <c r="DT67" s="25">
        <v>9.25086956521739E-2</v>
      </c>
      <c r="DU67" s="25">
        <v>8.5390217391304396E-2</v>
      </c>
      <c r="DV67" s="25">
        <v>0.12265</v>
      </c>
      <c r="DW67" s="25">
        <v>0.11326304347826099</v>
      </c>
      <c r="DX67" s="25">
        <v>0.14453804347826099</v>
      </c>
      <c r="DY67" s="25">
        <v>0.14354456521739101</v>
      </c>
      <c r="DZ67" s="25">
        <v>0.199248913043478</v>
      </c>
      <c r="EA67" s="25">
        <v>0.186742391304348</v>
      </c>
      <c r="EB67" s="25">
        <v>0.23316195652173899</v>
      </c>
      <c r="EC67" s="25">
        <v>0.15796847826086999</v>
      </c>
      <c r="ED67" s="25">
        <v>0.13397500000000001</v>
      </c>
      <c r="EE67" s="25">
        <v>0.119036956521739</v>
      </c>
      <c r="EF67" s="32">
        <f>SUM(DH67:EE67)</f>
        <v>3.0093271739130443</v>
      </c>
      <c r="EH67" t="s">
        <v>156</v>
      </c>
      <c r="EI67" t="s">
        <v>156</v>
      </c>
      <c r="EJ67" t="s">
        <v>156</v>
      </c>
      <c r="EK67" t="s">
        <v>156</v>
      </c>
      <c r="EL67" t="s">
        <v>156</v>
      </c>
      <c r="EM67" t="s">
        <v>156</v>
      </c>
      <c r="EN67" t="s">
        <v>156</v>
      </c>
      <c r="EO67" t="s">
        <v>156</v>
      </c>
      <c r="EP67" t="s">
        <v>156</v>
      </c>
      <c r="EQ67" t="s">
        <v>156</v>
      </c>
      <c r="ER67" t="s">
        <v>156</v>
      </c>
      <c r="ES67" t="s">
        <v>156</v>
      </c>
      <c r="ET67" t="s">
        <v>156</v>
      </c>
      <c r="EU67" t="s">
        <v>156</v>
      </c>
      <c r="EV67" t="s">
        <v>156</v>
      </c>
      <c r="EW67" t="s">
        <v>156</v>
      </c>
      <c r="EX67" t="s">
        <v>156</v>
      </c>
      <c r="EY67" t="s">
        <v>156</v>
      </c>
      <c r="EZ67" t="s">
        <v>156</v>
      </c>
      <c r="FA67" t="s">
        <v>156</v>
      </c>
      <c r="FB67" t="s">
        <v>156</v>
      </c>
      <c r="FC67" t="s">
        <v>156</v>
      </c>
      <c r="FD67" t="s">
        <v>156</v>
      </c>
      <c r="FE67" t="s">
        <v>156</v>
      </c>
    </row>
    <row r="68" spans="2:161" x14ac:dyDescent="0.25">
      <c r="B68" s="4" t="s">
        <v>117</v>
      </c>
      <c r="C68" s="4" t="s">
        <v>104</v>
      </c>
      <c r="D68" s="4" t="s">
        <v>101</v>
      </c>
      <c r="E68" s="4">
        <v>9.789043E-2</v>
      </c>
      <c r="F68" s="4">
        <v>8.8439130000000005E-2</v>
      </c>
      <c r="G68" s="4">
        <v>8.4396520000000003E-2</v>
      </c>
      <c r="H68" s="4">
        <v>9.8779130000000007E-2</v>
      </c>
      <c r="I68" s="4">
        <v>8.6104349999999996E-2</v>
      </c>
      <c r="J68" s="4">
        <v>8.8059129999999999E-2</v>
      </c>
      <c r="K68" s="4">
        <v>7.1099999999999997E-2</v>
      </c>
      <c r="L68" s="4">
        <v>6.8018259999999997E-2</v>
      </c>
      <c r="M68" s="4">
        <v>0.10233826</v>
      </c>
      <c r="N68" s="4">
        <v>9.9201739999999997E-2</v>
      </c>
      <c r="O68" s="4">
        <v>7.2933040000000005E-2</v>
      </c>
      <c r="P68" s="4">
        <v>6.9064349999999997E-2</v>
      </c>
      <c r="Q68" s="4">
        <v>6.9914779999999996E-2</v>
      </c>
      <c r="R68" s="4">
        <v>7.1686089999999994E-2</v>
      </c>
      <c r="S68" s="4">
        <v>6.2224349999999998E-2</v>
      </c>
      <c r="T68" s="4">
        <v>6.3391299999999998E-2</v>
      </c>
      <c r="U68" s="4">
        <v>7.7864349999999999E-2</v>
      </c>
      <c r="V68" s="4">
        <v>7.1097389999999996E-2</v>
      </c>
      <c r="W68" s="4">
        <v>6.8839129999999998E-2</v>
      </c>
      <c r="X68" s="4">
        <v>6.6664349999999997E-2</v>
      </c>
      <c r="Y68" s="4">
        <v>6.4301739999999996E-2</v>
      </c>
      <c r="Z68" s="4">
        <v>6.3073909999999997E-2</v>
      </c>
      <c r="AA68" s="4">
        <v>9.3102610000000002E-2</v>
      </c>
      <c r="AB68" s="4">
        <v>6.0286960000000001E-2</v>
      </c>
      <c r="AC68" s="4">
        <v>6.8603479999999994E-2</v>
      </c>
      <c r="AD68" s="4">
        <v>6.7686090000000004E-2</v>
      </c>
      <c r="AE68" s="4">
        <v>6.2665219999999994E-2</v>
      </c>
      <c r="AF68" s="4">
        <v>6.1986090000000001E-2</v>
      </c>
      <c r="AG68" s="4">
        <v>6.7916519999999994E-2</v>
      </c>
      <c r="AH68" s="4">
        <v>7.7945219999999996E-2</v>
      </c>
      <c r="AI68" s="4">
        <v>6.3937389999999997E-2</v>
      </c>
      <c r="AJ68" s="4">
        <v>6.966E-2</v>
      </c>
      <c r="AK68" s="4">
        <v>6.3798259999999996E-2</v>
      </c>
      <c r="AL68" s="4">
        <v>6.0678259999999998E-2</v>
      </c>
      <c r="AM68" s="4">
        <v>5.8030430000000001E-2</v>
      </c>
      <c r="AN68" s="4">
        <v>6.1793910000000001E-2</v>
      </c>
      <c r="AO68" s="4">
        <v>7.3583480000000007E-2</v>
      </c>
      <c r="AP68" s="4">
        <v>7.4016520000000002E-2</v>
      </c>
      <c r="AQ68" s="4">
        <v>9.2800869999999994E-2</v>
      </c>
      <c r="AR68" s="4">
        <v>9.7699129999999995E-2</v>
      </c>
      <c r="AS68" s="4">
        <v>9.6749569999999993E-2</v>
      </c>
      <c r="AT68" s="4">
        <v>8.3268700000000001E-2</v>
      </c>
      <c r="AU68" s="4">
        <v>9.721043E-2</v>
      </c>
      <c r="AV68" s="4">
        <v>0.12206</v>
      </c>
      <c r="AW68" s="4">
        <v>7.1724350000000006E-2</v>
      </c>
      <c r="AX68" s="4">
        <v>0.10854783</v>
      </c>
      <c r="AY68" s="4">
        <v>7.374522E-2</v>
      </c>
      <c r="AZ68" s="4">
        <v>9.2752169999999995E-2</v>
      </c>
      <c r="BA68" s="4">
        <v>0.11594174</v>
      </c>
      <c r="BB68" s="4">
        <v>7.2158260000000002E-2</v>
      </c>
      <c r="BC68" s="4">
        <v>9.6970429999999996E-2</v>
      </c>
      <c r="BD68" s="4">
        <v>8.9754780000000006E-2</v>
      </c>
      <c r="BE68" s="4">
        <v>9.5793039999999996E-2</v>
      </c>
      <c r="BF68" s="4">
        <v>6.7162609999999998E-2</v>
      </c>
      <c r="BG68" s="4">
        <v>7.0113040000000001E-2</v>
      </c>
      <c r="BH68" s="4">
        <v>6.4994780000000002E-2</v>
      </c>
      <c r="BI68" s="4">
        <v>6.8011299999999997E-2</v>
      </c>
      <c r="BJ68" s="4">
        <v>6.9634779999999993E-2</v>
      </c>
      <c r="BK68" s="4">
        <v>7.6720869999999997E-2</v>
      </c>
      <c r="BL68" s="4">
        <v>8.0699129999999994E-2</v>
      </c>
      <c r="BM68" s="4">
        <v>0.11168522</v>
      </c>
      <c r="BN68" s="4">
        <v>0.10059042999999999</v>
      </c>
      <c r="BO68" s="4">
        <v>9.8061739999999994E-2</v>
      </c>
      <c r="BP68" s="4">
        <v>8.6598259999999996E-2</v>
      </c>
      <c r="BQ68" s="4">
        <v>9.9482609999999999E-2</v>
      </c>
      <c r="BR68" s="4">
        <v>8.1810430000000003E-2</v>
      </c>
      <c r="BS68" s="4">
        <v>7.9594780000000004E-2</v>
      </c>
      <c r="BT68" s="4">
        <v>9.7458260000000005E-2</v>
      </c>
      <c r="BU68" s="4">
        <v>0.10664261</v>
      </c>
      <c r="BV68" s="4">
        <v>9.2344350000000006E-2</v>
      </c>
      <c r="BW68" s="4">
        <v>8.3312170000000005E-2</v>
      </c>
      <c r="BX68" s="4">
        <v>0.12931303999999999</v>
      </c>
      <c r="BY68" s="4">
        <v>0.14419217000000001</v>
      </c>
      <c r="BZ68" s="4">
        <v>0.12088957</v>
      </c>
      <c r="CA68" s="4">
        <v>0.13212521999999999</v>
      </c>
      <c r="CB68" s="4">
        <v>0.11155478000000001</v>
      </c>
      <c r="CC68" s="4">
        <v>0.1093713</v>
      </c>
      <c r="CD68" s="4">
        <v>9.2381740000000004E-2</v>
      </c>
      <c r="CE68" s="4">
        <v>9.5446959999999997E-2</v>
      </c>
      <c r="CF68" s="4">
        <v>9.8476519999999998E-2</v>
      </c>
      <c r="CG68" s="4">
        <v>0.10237391</v>
      </c>
      <c r="CH68" s="4">
        <v>9.8222610000000002E-2</v>
      </c>
      <c r="CI68" s="4">
        <v>0.10409217</v>
      </c>
      <c r="CJ68" s="4">
        <v>0.10553477999999999</v>
      </c>
      <c r="CK68" s="4">
        <v>0.12458522</v>
      </c>
      <c r="CL68" s="4">
        <v>0.11563043000000001</v>
      </c>
      <c r="CM68" s="4">
        <v>0.11790609000000001</v>
      </c>
      <c r="CN68" s="4">
        <v>0.11625304</v>
      </c>
      <c r="CO68" s="4">
        <v>0.15275652000000001</v>
      </c>
      <c r="CP68" s="4">
        <v>9.9866090000000005E-2</v>
      </c>
      <c r="CQ68" s="4">
        <v>0.1522713</v>
      </c>
      <c r="CR68" s="4">
        <v>0.1021</v>
      </c>
      <c r="CS68" s="4">
        <v>8.9480870000000004E-2</v>
      </c>
      <c r="CT68" s="4">
        <v>0.10271391000000001</v>
      </c>
      <c r="CU68" s="4">
        <v>9.8315650000000004E-2</v>
      </c>
      <c r="CV68" s="4">
        <v>0.10501739</v>
      </c>
      <c r="CZ68" s="40">
        <f>CZ67/SUM($CZ67:$DB67)</f>
        <v>0.14239829365223589</v>
      </c>
      <c r="DA68" s="40">
        <f>DA67/SUM($CZ67:$DB67)</f>
        <v>9.4903325976559538E-2</v>
      </c>
      <c r="DB68" s="40">
        <f>DB67/SUM($CZ67:$DB67)</f>
        <v>0.76269838037120452</v>
      </c>
      <c r="DE68" t="str">
        <f t="shared" si="4"/>
        <v>Residencial</v>
      </c>
      <c r="DF68" t="str">
        <f t="shared" si="4"/>
        <v>1</v>
      </c>
      <c r="DG68" t="str">
        <f t="shared" si="4"/>
        <v>Sabado</v>
      </c>
      <c r="DH68" s="25">
        <v>8.7878260869565197E-2</v>
      </c>
      <c r="DI68" s="25">
        <v>0.111108695652174</v>
      </c>
      <c r="DJ68" s="25">
        <v>0.113907608695652</v>
      </c>
      <c r="DK68" s="25">
        <v>0.106692391304348</v>
      </c>
      <c r="DL68" s="25">
        <v>8.1617391304347794E-2</v>
      </c>
      <c r="DM68" s="25">
        <v>8.5265217391304396E-2</v>
      </c>
      <c r="DN68" s="25">
        <v>9.5899999999999999E-2</v>
      </c>
      <c r="DO68" s="25">
        <v>0.115557608695652</v>
      </c>
      <c r="DP68" s="25">
        <v>9.18130434782609E-2</v>
      </c>
      <c r="DQ68" s="25">
        <v>9.9156521739130393E-2</v>
      </c>
      <c r="DR68" s="25">
        <v>9.64402173913044E-2</v>
      </c>
      <c r="DS68" s="25">
        <v>9.1047826086956496E-2</v>
      </c>
      <c r="DT68" s="25">
        <v>9.7647826086956505E-2</v>
      </c>
      <c r="DU68" s="25">
        <v>0.117675</v>
      </c>
      <c r="DV68" s="25">
        <v>0.12522282608695701</v>
      </c>
      <c r="DW68" s="25">
        <v>0.116282608695652</v>
      </c>
      <c r="DX68" s="25">
        <v>0.12765760869565199</v>
      </c>
      <c r="DY68" s="25">
        <v>0.16160108695652201</v>
      </c>
      <c r="DZ68" s="25">
        <v>0.180740217391304</v>
      </c>
      <c r="EA68" s="25">
        <v>0.17852934782608701</v>
      </c>
      <c r="EB68" s="25">
        <v>0.17910978260869601</v>
      </c>
      <c r="EC68" s="25">
        <v>0.12499673913043501</v>
      </c>
      <c r="ED68" s="25">
        <v>0.115044565217391</v>
      </c>
      <c r="EE68" s="25">
        <v>0.104992391304348</v>
      </c>
      <c r="EF68" s="32"/>
      <c r="EH68" s="25" t="e">
        <v>#DIV/0!</v>
      </c>
      <c r="EI68" s="25" t="e">
        <v>#DIV/0!</v>
      </c>
      <c r="EJ68" s="25" t="e">
        <v>#DIV/0!</v>
      </c>
      <c r="EK68" s="25" t="e">
        <v>#DIV/0!</v>
      </c>
      <c r="EL68" s="25" t="e">
        <v>#DIV/0!</v>
      </c>
      <c r="EM68" s="25" t="e">
        <v>#DIV/0!</v>
      </c>
      <c r="EN68" s="25" t="e">
        <v>#DIV/0!</v>
      </c>
      <c r="EO68" s="25" t="e">
        <v>#DIV/0!</v>
      </c>
      <c r="EP68" s="25" t="e">
        <v>#DIV/0!</v>
      </c>
      <c r="EQ68" s="25" t="e">
        <v>#DIV/0!</v>
      </c>
      <c r="ER68" s="25" t="e">
        <v>#DIV/0!</v>
      </c>
      <c r="ES68" s="25" t="e">
        <v>#DIV/0!</v>
      </c>
      <c r="ET68" s="25" t="e">
        <v>#DIV/0!</v>
      </c>
      <c r="EU68" s="25" t="e">
        <v>#DIV/0!</v>
      </c>
      <c r="EV68" s="25" t="e">
        <v>#DIV/0!</v>
      </c>
      <c r="EW68" s="25" t="e">
        <v>#DIV/0!</v>
      </c>
      <c r="EX68" s="25" t="e">
        <v>#DIV/0!</v>
      </c>
      <c r="EY68" s="25" t="e">
        <v>#DIV/0!</v>
      </c>
      <c r="EZ68" s="25" t="e">
        <v>#DIV/0!</v>
      </c>
      <c r="FA68" s="25" t="e">
        <v>#DIV/0!</v>
      </c>
      <c r="FB68" s="25" t="e">
        <v>#DIV/0!</v>
      </c>
      <c r="FC68" s="25" t="e">
        <v>#DIV/0!</v>
      </c>
      <c r="FD68" s="25" t="e">
        <v>#DIV/0!</v>
      </c>
      <c r="FE68" s="25" t="e">
        <v>#DIV/0!</v>
      </c>
    </row>
    <row r="69" spans="2:161" x14ac:dyDescent="0.25">
      <c r="B69" s="5" t="s">
        <v>117</v>
      </c>
      <c r="C69" s="5" t="s">
        <v>104</v>
      </c>
      <c r="D69" s="5" t="s">
        <v>102</v>
      </c>
      <c r="E69" s="5">
        <v>9.9543480000000004E-2</v>
      </c>
      <c r="F69" s="5">
        <v>9.2961740000000001E-2</v>
      </c>
      <c r="G69" s="5">
        <v>8.7084350000000005E-2</v>
      </c>
      <c r="H69" s="5">
        <v>9.0947829999999993E-2</v>
      </c>
      <c r="I69" s="5">
        <v>7.2666960000000003E-2</v>
      </c>
      <c r="J69" s="5">
        <v>7.5933909999999993E-2</v>
      </c>
      <c r="K69" s="5">
        <v>7.5765219999999994E-2</v>
      </c>
      <c r="L69" s="5">
        <v>7.7086089999999996E-2</v>
      </c>
      <c r="M69" s="5">
        <v>9.3910430000000003E-2</v>
      </c>
      <c r="N69" s="5">
        <v>7.4986960000000005E-2</v>
      </c>
      <c r="O69" s="5">
        <v>6.8879129999999997E-2</v>
      </c>
      <c r="P69" s="5">
        <v>6.6630430000000004E-2</v>
      </c>
      <c r="Q69" s="5">
        <v>6.7959130000000006E-2</v>
      </c>
      <c r="R69" s="5">
        <v>6.7829570000000006E-2</v>
      </c>
      <c r="S69" s="5">
        <v>7.0004350000000007E-2</v>
      </c>
      <c r="T69" s="5">
        <v>6.5852170000000002E-2</v>
      </c>
      <c r="U69" s="5">
        <v>6.2871300000000005E-2</v>
      </c>
      <c r="V69" s="5">
        <v>6.8169569999999999E-2</v>
      </c>
      <c r="W69" s="5">
        <v>6.6254779999999999E-2</v>
      </c>
      <c r="X69" s="5">
        <v>6.0324349999999999E-2</v>
      </c>
      <c r="Y69" s="5">
        <v>6.5453910000000004E-2</v>
      </c>
      <c r="Z69" s="5">
        <v>6.7020869999999996E-2</v>
      </c>
      <c r="AA69" s="5">
        <v>6.897739E-2</v>
      </c>
      <c r="AB69" s="5">
        <v>6.3472169999999994E-2</v>
      </c>
      <c r="AC69" s="5">
        <v>6.9007830000000006E-2</v>
      </c>
      <c r="AD69" s="5">
        <v>6.0386090000000003E-2</v>
      </c>
      <c r="AE69" s="5">
        <v>7.7416520000000003E-2</v>
      </c>
      <c r="AF69" s="5">
        <v>6.147565E-2</v>
      </c>
      <c r="AG69" s="5">
        <v>5.7139130000000003E-2</v>
      </c>
      <c r="AH69" s="5">
        <v>6.3022610000000007E-2</v>
      </c>
      <c r="AI69" s="5">
        <v>8.1541740000000001E-2</v>
      </c>
      <c r="AJ69" s="5">
        <v>7.9816520000000002E-2</v>
      </c>
      <c r="AK69" s="5">
        <v>9.4426090000000004E-2</v>
      </c>
      <c r="AL69" s="5">
        <v>6.5961740000000005E-2</v>
      </c>
      <c r="AM69" s="5">
        <v>6.6729570000000002E-2</v>
      </c>
      <c r="AN69" s="5">
        <v>6.5676520000000002E-2</v>
      </c>
      <c r="AO69" s="5">
        <v>6.1699999999999998E-2</v>
      </c>
      <c r="AP69" s="5">
        <v>6.7058259999999995E-2</v>
      </c>
      <c r="AQ69" s="5">
        <v>7.0422609999999997E-2</v>
      </c>
      <c r="AR69" s="5">
        <v>8.5273039999999994E-2</v>
      </c>
      <c r="AS69" s="5">
        <v>7.3883480000000001E-2</v>
      </c>
      <c r="AT69" s="5">
        <v>6.7149570000000006E-2</v>
      </c>
      <c r="AU69" s="5">
        <v>6.4242610000000006E-2</v>
      </c>
      <c r="AV69" s="5">
        <v>7.0126090000000002E-2</v>
      </c>
      <c r="AW69" s="5">
        <v>9.5958260000000004E-2</v>
      </c>
      <c r="AX69" s="5">
        <v>7.9218259999999999E-2</v>
      </c>
      <c r="AY69" s="5">
        <v>9.4649570000000002E-2</v>
      </c>
      <c r="AZ69" s="5">
        <v>7.7875650000000005E-2</v>
      </c>
      <c r="BA69" s="5">
        <v>7.3105219999999999E-2</v>
      </c>
      <c r="BB69" s="5">
        <v>8.1819130000000004E-2</v>
      </c>
      <c r="BC69" s="5">
        <v>7.6093040000000001E-2</v>
      </c>
      <c r="BD69" s="5">
        <v>7.9718259999999999E-2</v>
      </c>
      <c r="BE69" s="5">
        <v>7.7435649999999995E-2</v>
      </c>
      <c r="BF69" s="5">
        <v>8.7080870000000005E-2</v>
      </c>
      <c r="BG69" s="5">
        <v>8.0912170000000005E-2</v>
      </c>
      <c r="BH69" s="5">
        <v>9.3092170000000002E-2</v>
      </c>
      <c r="BI69" s="5">
        <v>8.1998260000000003E-2</v>
      </c>
      <c r="BJ69" s="5">
        <v>7.6891299999999996E-2</v>
      </c>
      <c r="BK69" s="5">
        <v>6.4199999999999993E-2</v>
      </c>
      <c r="BL69" s="5">
        <v>6.4979129999999996E-2</v>
      </c>
      <c r="BM69" s="5">
        <v>6.4489569999999996E-2</v>
      </c>
      <c r="BN69" s="5">
        <v>7.5746090000000002E-2</v>
      </c>
      <c r="BO69" s="5">
        <v>8.1380869999999994E-2</v>
      </c>
      <c r="BP69" s="5">
        <v>8.1686960000000003E-2</v>
      </c>
      <c r="BQ69" s="5">
        <v>0.10782087</v>
      </c>
      <c r="BR69" s="5">
        <v>0.13158</v>
      </c>
      <c r="BS69" s="5">
        <v>9.9072170000000001E-2</v>
      </c>
      <c r="BT69" s="5">
        <v>9.6886959999999994E-2</v>
      </c>
      <c r="BU69" s="5">
        <v>0.14858087</v>
      </c>
      <c r="BV69" s="5">
        <v>0.10765217000000001</v>
      </c>
      <c r="BW69" s="5">
        <v>8.6173040000000006E-2</v>
      </c>
      <c r="BX69" s="5">
        <v>6.7964350000000007E-2</v>
      </c>
      <c r="BY69" s="5">
        <v>9.5526089999999994E-2</v>
      </c>
      <c r="BZ69" s="5">
        <v>0.10501304</v>
      </c>
      <c r="CA69" s="5">
        <v>9.9451300000000006E-2</v>
      </c>
      <c r="CB69" s="5">
        <v>8.8033910000000007E-2</v>
      </c>
      <c r="CC69" s="5">
        <v>0.11487478</v>
      </c>
      <c r="CD69" s="5">
        <v>9.8225220000000002E-2</v>
      </c>
      <c r="CE69" s="5">
        <v>9.8171300000000003E-2</v>
      </c>
      <c r="CF69" s="5">
        <v>0.14122348000000001</v>
      </c>
      <c r="CG69" s="5">
        <v>0.12656522000000001</v>
      </c>
      <c r="CH69" s="5">
        <v>9.6074779999999999E-2</v>
      </c>
      <c r="CI69" s="5">
        <v>0.11038000000000001</v>
      </c>
      <c r="CJ69" s="5">
        <v>9.3084349999999996E-2</v>
      </c>
      <c r="CK69" s="5">
        <v>0.11666957</v>
      </c>
      <c r="CL69" s="5">
        <v>0.11229391</v>
      </c>
      <c r="CM69" s="5">
        <v>0.13763043</v>
      </c>
      <c r="CN69" s="5">
        <v>0.14591303999999999</v>
      </c>
      <c r="CO69" s="5">
        <v>0.12346</v>
      </c>
      <c r="CP69" s="5">
        <v>0.10115391</v>
      </c>
      <c r="CQ69" s="5">
        <v>9.2318259999999999E-2</v>
      </c>
      <c r="CR69" s="5">
        <v>9.6820870000000003E-2</v>
      </c>
      <c r="CS69" s="5">
        <v>9.2797389999999993E-2</v>
      </c>
      <c r="CT69" s="5">
        <v>9.5642610000000003E-2</v>
      </c>
      <c r="CU69" s="5">
        <v>9.3830430000000006E-2</v>
      </c>
      <c r="CV69" s="5">
        <v>9.8165219999999997E-2</v>
      </c>
      <c r="CZ69" s="37">
        <v>0.10935926549148874</v>
      </c>
      <c r="DA69" s="37">
        <v>6.6816970360634109E-2</v>
      </c>
      <c r="DB69" s="37">
        <v>0.82382376414787717</v>
      </c>
      <c r="DE69" t="str">
        <f t="shared" si="4"/>
        <v>Residencial</v>
      </c>
      <c r="DF69" t="str">
        <f t="shared" si="4"/>
        <v>1</v>
      </c>
      <c r="DG69" t="str">
        <f t="shared" si="4"/>
        <v>Domingo</v>
      </c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H69" t="s">
        <v>156</v>
      </c>
      <c r="EI69" t="s">
        <v>156</v>
      </c>
      <c r="EJ69" t="s">
        <v>156</v>
      </c>
      <c r="EK69" t="s">
        <v>156</v>
      </c>
      <c r="EL69" t="s">
        <v>156</v>
      </c>
      <c r="EM69" t="s">
        <v>156</v>
      </c>
      <c r="EN69" t="s">
        <v>156</v>
      </c>
      <c r="EO69" t="s">
        <v>156</v>
      </c>
      <c r="EP69" t="s">
        <v>156</v>
      </c>
      <c r="EQ69" t="s">
        <v>156</v>
      </c>
      <c r="ER69" t="s">
        <v>156</v>
      </c>
      <c r="ES69" t="s">
        <v>156</v>
      </c>
      <c r="ET69" t="s">
        <v>156</v>
      </c>
      <c r="EU69" t="s">
        <v>156</v>
      </c>
      <c r="EV69" t="s">
        <v>156</v>
      </c>
      <c r="EW69" t="s">
        <v>156</v>
      </c>
      <c r="EX69" t="s">
        <v>156</v>
      </c>
      <c r="EY69" t="s">
        <v>156</v>
      </c>
      <c r="EZ69" t="s">
        <v>156</v>
      </c>
      <c r="FA69" t="s">
        <v>156</v>
      </c>
      <c r="FB69" t="s">
        <v>156</v>
      </c>
      <c r="FC69" t="s">
        <v>156</v>
      </c>
      <c r="FD69" t="s">
        <v>156</v>
      </c>
      <c r="FE69" t="s">
        <v>156</v>
      </c>
    </row>
    <row r="70" spans="2:161" x14ac:dyDescent="0.25">
      <c r="B70" s="3" t="s">
        <v>117</v>
      </c>
      <c r="C70" s="3" t="s">
        <v>108</v>
      </c>
      <c r="D70" s="3" t="s">
        <v>100</v>
      </c>
      <c r="E70" s="3">
        <v>0.18882652999999999</v>
      </c>
      <c r="F70" s="3">
        <v>0.21287550999999999</v>
      </c>
      <c r="G70" s="3">
        <v>0.24953061000000001</v>
      </c>
      <c r="H70" s="3">
        <v>0.16650000000000001</v>
      </c>
      <c r="I70" s="3">
        <v>0.15077755000000001</v>
      </c>
      <c r="J70" s="3">
        <v>0.16831019999999999</v>
      </c>
      <c r="K70" s="3">
        <v>0.17815918</v>
      </c>
      <c r="L70" s="3">
        <v>0.17981428999999999</v>
      </c>
      <c r="M70" s="3">
        <v>0.16879388000000001</v>
      </c>
      <c r="N70" s="3">
        <v>0.16558980000000001</v>
      </c>
      <c r="O70" s="3">
        <v>0.16292856999999999</v>
      </c>
      <c r="P70" s="3">
        <v>0.14792245000000001</v>
      </c>
      <c r="Q70" s="3">
        <v>0.13801632999999999</v>
      </c>
      <c r="R70" s="3">
        <v>0.15322653</v>
      </c>
      <c r="S70" s="3">
        <v>0.16357551000000001</v>
      </c>
      <c r="T70" s="3">
        <v>0.15253469</v>
      </c>
      <c r="U70" s="3">
        <v>0.16832245000000001</v>
      </c>
      <c r="V70" s="3">
        <v>0.17330000000000001</v>
      </c>
      <c r="W70" s="3">
        <v>0.14067551</v>
      </c>
      <c r="X70" s="3">
        <v>0.13959592000000001</v>
      </c>
      <c r="Y70" s="3">
        <v>0.15763468999999999</v>
      </c>
      <c r="Z70" s="3">
        <v>0.13488367000000001</v>
      </c>
      <c r="AA70" s="3">
        <v>0.15957347</v>
      </c>
      <c r="AB70" s="3">
        <v>0.13869387999999999</v>
      </c>
      <c r="AC70" s="3">
        <v>0.13689592</v>
      </c>
      <c r="AD70" s="3">
        <v>0.15293878</v>
      </c>
      <c r="AE70" s="3">
        <v>0.19395306000000001</v>
      </c>
      <c r="AF70" s="3">
        <v>0.17579184</v>
      </c>
      <c r="AG70" s="3">
        <v>0.12995918000000001</v>
      </c>
      <c r="AH70" s="3">
        <v>0.14553265000000001</v>
      </c>
      <c r="AI70" s="3">
        <v>0.13360407999999999</v>
      </c>
      <c r="AJ70" s="3">
        <v>0.12213673</v>
      </c>
      <c r="AK70" s="3">
        <v>0.12981633000000001</v>
      </c>
      <c r="AL70" s="3">
        <v>0.13739796000000001</v>
      </c>
      <c r="AM70" s="3">
        <v>0.15665714</v>
      </c>
      <c r="AN70" s="3">
        <v>0.13996939</v>
      </c>
      <c r="AO70" s="3">
        <v>0.14729184000000001</v>
      </c>
      <c r="AP70" s="3">
        <v>0.14662244999999999</v>
      </c>
      <c r="AQ70" s="3">
        <v>0.15999184</v>
      </c>
      <c r="AR70" s="3">
        <v>0.16101836999999999</v>
      </c>
      <c r="AS70" s="3">
        <v>0.17068163</v>
      </c>
      <c r="AT70" s="3">
        <v>0.27603673000000001</v>
      </c>
      <c r="AU70" s="3">
        <v>0.20260407999999999</v>
      </c>
      <c r="AV70" s="3">
        <v>0.17967347</v>
      </c>
      <c r="AW70" s="3">
        <v>0.21541429000000001</v>
      </c>
      <c r="AX70" s="3">
        <v>0.21284285999999999</v>
      </c>
      <c r="AY70" s="3">
        <v>0.16775306000000001</v>
      </c>
      <c r="AZ70" s="3">
        <v>0.19974285999999999</v>
      </c>
      <c r="BA70" s="3">
        <v>0.20352856999999999</v>
      </c>
      <c r="BB70" s="3">
        <v>0.19972040999999999</v>
      </c>
      <c r="BC70" s="3">
        <v>0.22805101999999999</v>
      </c>
      <c r="BD70" s="3">
        <v>0.19788367000000001</v>
      </c>
      <c r="BE70" s="3">
        <v>0.19129592000000001</v>
      </c>
      <c r="BF70" s="3">
        <v>0.18329184000000001</v>
      </c>
      <c r="BG70" s="3">
        <v>0.21437347000000001</v>
      </c>
      <c r="BH70" s="3">
        <v>0.21993878</v>
      </c>
      <c r="BI70" s="3">
        <v>0.22876326999999999</v>
      </c>
      <c r="BJ70" s="3">
        <v>0.19694693999999999</v>
      </c>
      <c r="BK70" s="3">
        <v>0.20795101999999999</v>
      </c>
      <c r="BL70" s="3">
        <v>0.23408776000000001</v>
      </c>
      <c r="BM70" s="3">
        <v>0.24109184</v>
      </c>
      <c r="BN70" s="3">
        <v>0.21423060999999999</v>
      </c>
      <c r="BO70" s="3">
        <v>0.21627347</v>
      </c>
      <c r="BP70" s="3">
        <v>0.20206122000000001</v>
      </c>
      <c r="BQ70" s="3">
        <v>0.25001428999999997</v>
      </c>
      <c r="BR70" s="3">
        <v>0.23305918</v>
      </c>
      <c r="BS70" s="3">
        <v>0.21946326999999999</v>
      </c>
      <c r="BT70" s="3">
        <v>0.19148979999999999</v>
      </c>
      <c r="BU70" s="3">
        <v>0.2030449</v>
      </c>
      <c r="BV70" s="3">
        <v>0.19602449</v>
      </c>
      <c r="BW70" s="3">
        <v>0.25580204000000001</v>
      </c>
      <c r="BX70" s="3">
        <v>0.25015510000000002</v>
      </c>
      <c r="BY70" s="3">
        <v>0.29976734999999999</v>
      </c>
      <c r="BZ70" s="3">
        <v>0.21469388</v>
      </c>
      <c r="CA70" s="3">
        <v>0.37329183999999999</v>
      </c>
      <c r="CB70" s="3">
        <v>0.41959999999999997</v>
      </c>
      <c r="CC70" s="3">
        <v>0.36857551</v>
      </c>
      <c r="CD70" s="3">
        <v>0.43798776</v>
      </c>
      <c r="CE70" s="3">
        <v>0.39751837000000001</v>
      </c>
      <c r="CF70" s="3">
        <v>0.38270408</v>
      </c>
      <c r="CG70" s="3">
        <v>0.41585102000000002</v>
      </c>
      <c r="CH70" s="3">
        <v>0.37600815999999998</v>
      </c>
      <c r="CI70" s="3">
        <v>0.3952</v>
      </c>
      <c r="CJ70" s="3">
        <v>0.35439796000000001</v>
      </c>
      <c r="CK70" s="3">
        <v>0.34523469000000001</v>
      </c>
      <c r="CL70" s="3">
        <v>0.39244694000000002</v>
      </c>
      <c r="CM70" s="3">
        <v>0.42311223999999997</v>
      </c>
      <c r="CN70" s="3">
        <v>0.31206530999999998</v>
      </c>
      <c r="CO70" s="3">
        <v>0.35585918</v>
      </c>
      <c r="CP70" s="3">
        <v>0.38223061000000003</v>
      </c>
      <c r="CQ70" s="3">
        <v>0.30332857000000002</v>
      </c>
      <c r="CR70" s="3">
        <v>0.30348163</v>
      </c>
      <c r="CS70" s="3">
        <v>0.31389183999999998</v>
      </c>
      <c r="CT70" s="3">
        <v>0.27122857</v>
      </c>
      <c r="CU70" s="3">
        <v>0.27908776000000002</v>
      </c>
      <c r="CV70" s="3">
        <v>0.23080816000000001</v>
      </c>
      <c r="CZ70" s="37">
        <f>(((DX70/2)+DY70+DZ70+(EA70/2))*5)</f>
        <v>4.9420109649122823</v>
      </c>
      <c r="DA70" s="37">
        <f>((DW70/2)+(DX70/2)+(EA70/2)+(EB70/2))*5</f>
        <v>3.1674451754385973</v>
      </c>
      <c r="DB70" s="37">
        <f>((SUM(DH70:DV70)+(DW70/2)+(EB70/2)+SUM(EC70:EE70))*5)+SUM(DH71:EE71)</f>
        <v>25.618735087719291</v>
      </c>
      <c r="DE70" t="str">
        <f t="shared" ref="DE70:DG76" si="5">B70</f>
        <v>Residencial</v>
      </c>
      <c r="DF70" t="str">
        <f t="shared" si="5"/>
        <v>2</v>
      </c>
      <c r="DG70" t="str">
        <f t="shared" si="5"/>
        <v>Habil</v>
      </c>
      <c r="DH70" s="25">
        <v>0.19388157894736799</v>
      </c>
      <c r="DI70" s="25">
        <v>0.16670350877192999</v>
      </c>
      <c r="DJ70" s="25">
        <v>0.150791228070175</v>
      </c>
      <c r="DK70" s="25">
        <v>0.14447719298245601</v>
      </c>
      <c r="DL70" s="25">
        <v>0.14663859649122801</v>
      </c>
      <c r="DM70" s="25">
        <v>0.172097368421053</v>
      </c>
      <c r="DN70" s="25">
        <v>0.19657543859649099</v>
      </c>
      <c r="DO70" s="25">
        <v>0.14924824561403499</v>
      </c>
      <c r="DP70" s="25">
        <v>0.206524561403509</v>
      </c>
      <c r="DQ70" s="25">
        <v>0.25526929824561401</v>
      </c>
      <c r="DR70" s="25">
        <v>0.22598333333333301</v>
      </c>
      <c r="DS70" s="25">
        <v>0.180684210526316</v>
      </c>
      <c r="DT70" s="25">
        <v>0.18023947368421001</v>
      </c>
      <c r="DU70" s="25">
        <v>0.21478070175438599</v>
      </c>
      <c r="DV70" s="25">
        <v>0.248963157894737</v>
      </c>
      <c r="DW70" s="25">
        <v>0.227585964912281</v>
      </c>
      <c r="DX70" s="25">
        <v>0.211340350877193</v>
      </c>
      <c r="DY70" s="25">
        <v>0.28165350877193002</v>
      </c>
      <c r="DZ70" s="25">
        <v>0.38876491228070198</v>
      </c>
      <c r="EA70" s="25">
        <v>0.42462719298245599</v>
      </c>
      <c r="EB70" s="25">
        <v>0.40342456140350902</v>
      </c>
      <c r="EC70" s="25">
        <v>0.33331754385964901</v>
      </c>
      <c r="ED70" s="25">
        <v>0.30447719298245601</v>
      </c>
      <c r="EE70" s="25">
        <v>0.22596929824561399</v>
      </c>
      <c r="EF70" s="32">
        <f>SUM(DH70:EE70)</f>
        <v>5.6340184210526303</v>
      </c>
      <c r="EH70" t="s">
        <v>156</v>
      </c>
      <c r="EI70" t="s">
        <v>156</v>
      </c>
      <c r="EJ70" t="s">
        <v>156</v>
      </c>
      <c r="EK70" t="s">
        <v>156</v>
      </c>
      <c r="EL70" t="s">
        <v>156</v>
      </c>
      <c r="EM70" t="s">
        <v>156</v>
      </c>
      <c r="EN70" t="s">
        <v>156</v>
      </c>
      <c r="EO70" t="s">
        <v>156</v>
      </c>
      <c r="EP70" t="s">
        <v>156</v>
      </c>
      <c r="EQ70" t="s">
        <v>156</v>
      </c>
      <c r="ER70" t="s">
        <v>156</v>
      </c>
      <c r="ES70" t="s">
        <v>156</v>
      </c>
      <c r="ET70" t="s">
        <v>156</v>
      </c>
      <c r="EU70" t="s">
        <v>156</v>
      </c>
      <c r="EV70" t="s">
        <v>156</v>
      </c>
      <c r="EW70" t="s">
        <v>156</v>
      </c>
      <c r="EX70" t="s">
        <v>156</v>
      </c>
      <c r="EY70" t="s">
        <v>156</v>
      </c>
      <c r="EZ70" t="s">
        <v>156</v>
      </c>
      <c r="FA70" t="s">
        <v>156</v>
      </c>
      <c r="FB70" t="s">
        <v>156</v>
      </c>
      <c r="FC70" t="s">
        <v>156</v>
      </c>
      <c r="FD70" t="s">
        <v>156</v>
      </c>
      <c r="FE70" t="s">
        <v>156</v>
      </c>
    </row>
    <row r="71" spans="2:161" x14ac:dyDescent="0.25">
      <c r="B71" s="4" t="s">
        <v>117</v>
      </c>
      <c r="C71" s="4" t="s">
        <v>108</v>
      </c>
      <c r="D71" s="4" t="s">
        <v>101</v>
      </c>
      <c r="E71" s="4">
        <v>0.24475714000000001</v>
      </c>
      <c r="F71" s="4">
        <v>0.21784081999999999</v>
      </c>
      <c r="G71" s="4">
        <v>0.22002245000000001</v>
      </c>
      <c r="H71" s="4">
        <v>0.21494898000000001</v>
      </c>
      <c r="I71" s="4">
        <v>0.21084082000000001</v>
      </c>
      <c r="J71" s="4">
        <v>0.20198775999999999</v>
      </c>
      <c r="K71" s="4">
        <v>0.20095305999999999</v>
      </c>
      <c r="L71" s="4">
        <v>0.17941429</v>
      </c>
      <c r="M71" s="4">
        <v>0.19497959000000001</v>
      </c>
      <c r="N71" s="4">
        <v>0.18609796000000001</v>
      </c>
      <c r="O71" s="4">
        <v>0.16968367000000001</v>
      </c>
      <c r="P71" s="4">
        <v>0.1667102</v>
      </c>
      <c r="Q71" s="4">
        <v>0.15308163</v>
      </c>
      <c r="R71" s="4">
        <v>0.15720612</v>
      </c>
      <c r="S71" s="4">
        <v>0.14584285999999999</v>
      </c>
      <c r="T71" s="4">
        <v>0.13613061000000001</v>
      </c>
      <c r="U71" s="4">
        <v>0.14986326999999999</v>
      </c>
      <c r="V71" s="4">
        <v>0.13836735</v>
      </c>
      <c r="W71" s="4">
        <v>0.13396121999999999</v>
      </c>
      <c r="X71" s="4">
        <v>0.13594081999999999</v>
      </c>
      <c r="Y71" s="4">
        <v>0.14042652999999999</v>
      </c>
      <c r="Z71" s="4">
        <v>0.13052245000000001</v>
      </c>
      <c r="AA71" s="4">
        <v>0.16293468999999999</v>
      </c>
      <c r="AB71" s="4">
        <v>0.12488776</v>
      </c>
      <c r="AC71" s="4">
        <v>0.15863468999999999</v>
      </c>
      <c r="AD71" s="4">
        <v>0.18025102000000001</v>
      </c>
      <c r="AE71" s="4">
        <v>0.17076326999999999</v>
      </c>
      <c r="AF71" s="4">
        <v>0.16372653000000001</v>
      </c>
      <c r="AG71" s="4">
        <v>0.15698571</v>
      </c>
      <c r="AH71" s="4">
        <v>0.16935713999999999</v>
      </c>
      <c r="AI71" s="4">
        <v>0.20141633</v>
      </c>
      <c r="AJ71" s="4">
        <v>0.23056122000000001</v>
      </c>
      <c r="AK71" s="4">
        <v>0.17244286</v>
      </c>
      <c r="AL71" s="4">
        <v>0.15197347</v>
      </c>
      <c r="AM71" s="4">
        <v>0.17543673000000001</v>
      </c>
      <c r="AN71" s="4">
        <v>0.17230203999999999</v>
      </c>
      <c r="AO71" s="4">
        <v>0.17453468999999999</v>
      </c>
      <c r="AP71" s="4">
        <v>0.17057143</v>
      </c>
      <c r="AQ71" s="4">
        <v>0.18027755000000001</v>
      </c>
      <c r="AR71" s="4">
        <v>0.19957551000000001</v>
      </c>
      <c r="AS71" s="4">
        <v>0.22281223999999999</v>
      </c>
      <c r="AT71" s="4">
        <v>0.16601837</v>
      </c>
      <c r="AU71" s="4">
        <v>0.16945102000000001</v>
      </c>
      <c r="AV71" s="4">
        <v>0.22753672999999999</v>
      </c>
      <c r="AW71" s="4">
        <v>0.21519795999999999</v>
      </c>
      <c r="AX71" s="4">
        <v>0.21519184</v>
      </c>
      <c r="AY71" s="4">
        <v>0.23737754999999999</v>
      </c>
      <c r="AZ71" s="4">
        <v>0.23938980000000001</v>
      </c>
      <c r="BA71" s="4">
        <v>0.21522448999999999</v>
      </c>
      <c r="BB71" s="4">
        <v>0.22369796</v>
      </c>
      <c r="BC71" s="4">
        <v>0.21193672999999999</v>
      </c>
      <c r="BD71" s="4">
        <v>0.24395713999999999</v>
      </c>
      <c r="BE71" s="4">
        <v>0.21514694000000001</v>
      </c>
      <c r="BF71" s="4">
        <v>0.32839183999999999</v>
      </c>
      <c r="BG71" s="4">
        <v>0.41565713999999998</v>
      </c>
      <c r="BH71" s="4">
        <v>0.31065510000000002</v>
      </c>
      <c r="BI71" s="4">
        <v>0.25792449000000001</v>
      </c>
      <c r="BJ71" s="4">
        <v>0.27776530999999999</v>
      </c>
      <c r="BK71" s="4">
        <v>0.22628776</v>
      </c>
      <c r="BL71" s="4">
        <v>0.32273468999999999</v>
      </c>
      <c r="BM71" s="4">
        <v>0.26825305999999999</v>
      </c>
      <c r="BN71" s="4">
        <v>0.20405509999999999</v>
      </c>
      <c r="BO71" s="4">
        <v>0.21753673000000001</v>
      </c>
      <c r="BP71" s="4">
        <v>0.17322245</v>
      </c>
      <c r="BQ71" s="4">
        <v>0.18637959000000001</v>
      </c>
      <c r="BR71" s="4">
        <v>0.27017551000000001</v>
      </c>
      <c r="BS71" s="4">
        <v>0.31336939000000003</v>
      </c>
      <c r="BT71" s="4">
        <v>0.25601633000000001</v>
      </c>
      <c r="BU71" s="4">
        <v>0.26097551000000002</v>
      </c>
      <c r="BV71" s="4">
        <v>0.31944897999999999</v>
      </c>
      <c r="BW71" s="4">
        <v>0.24961428999999999</v>
      </c>
      <c r="BX71" s="4">
        <v>0.32377143000000003</v>
      </c>
      <c r="BY71" s="4">
        <v>0.30583673</v>
      </c>
      <c r="BZ71" s="4">
        <v>0.34669796000000003</v>
      </c>
      <c r="CA71" s="4">
        <v>0.34735305999999999</v>
      </c>
      <c r="CB71" s="4">
        <v>0.33273060999999998</v>
      </c>
      <c r="CC71" s="4">
        <v>0.31954082</v>
      </c>
      <c r="CD71" s="4">
        <v>0.41076530999999999</v>
      </c>
      <c r="CE71" s="4">
        <v>0.48556122000000002</v>
      </c>
      <c r="CF71" s="4">
        <v>0.39668366999999999</v>
      </c>
      <c r="CG71" s="4">
        <v>0.32152652999999998</v>
      </c>
      <c r="CH71" s="4">
        <v>0.30654285999999997</v>
      </c>
      <c r="CI71" s="4">
        <v>0.34661019999999998</v>
      </c>
      <c r="CJ71" s="4">
        <v>0.35139591999999997</v>
      </c>
      <c r="CK71" s="4">
        <v>0.35865713999999999</v>
      </c>
      <c r="CL71" s="4">
        <v>0.32256530999999999</v>
      </c>
      <c r="CM71" s="4">
        <v>0.25639183999999998</v>
      </c>
      <c r="CN71" s="4">
        <v>0.34062245000000002</v>
      </c>
      <c r="CO71" s="4">
        <v>0.31487551000000003</v>
      </c>
      <c r="CP71" s="4">
        <v>0.30031633000000002</v>
      </c>
      <c r="CQ71" s="4">
        <v>0.27769184000000002</v>
      </c>
      <c r="CR71" s="4">
        <v>0.33841223999999998</v>
      </c>
      <c r="CS71" s="4">
        <v>0.28173264999999997</v>
      </c>
      <c r="CT71" s="4">
        <v>0.28337551</v>
      </c>
      <c r="CU71" s="4">
        <v>0.27079184000000001</v>
      </c>
      <c r="CV71" s="4">
        <v>0.38456530999999999</v>
      </c>
      <c r="CZ71" s="40">
        <f>CZ70/SUM($CZ70:$DB70)</f>
        <v>0.14652463666060189</v>
      </c>
      <c r="DA71" s="40">
        <f>DA70/SUM($CZ70:$DB70)</f>
        <v>9.3910911321046522E-2</v>
      </c>
      <c r="DB71" s="40">
        <f>DB70/SUM($CZ70:$DB70)</f>
        <v>0.75956445201835143</v>
      </c>
      <c r="DE71" t="str">
        <f t="shared" si="5"/>
        <v>Residencial</v>
      </c>
      <c r="DF71" t="str">
        <f t="shared" si="5"/>
        <v>2</v>
      </c>
      <c r="DG71" t="str">
        <f t="shared" si="5"/>
        <v>Sabado</v>
      </c>
      <c r="DH71" s="25">
        <v>0.25457280701754398</v>
      </c>
      <c r="DI71" s="25">
        <v>0.21325877192982501</v>
      </c>
      <c r="DJ71" s="25">
        <v>0.182558771929825</v>
      </c>
      <c r="DK71" s="25">
        <v>0.16527456140350899</v>
      </c>
      <c r="DL71" s="25">
        <v>0.16645350877192999</v>
      </c>
      <c r="DM71" s="25">
        <v>0.176166666666667</v>
      </c>
      <c r="DN71" s="25">
        <v>0.16572192982456099</v>
      </c>
      <c r="DO71" s="25">
        <v>0.177306140350877</v>
      </c>
      <c r="DP71" s="25">
        <v>0.28214385964912297</v>
      </c>
      <c r="DQ71" s="25">
        <v>0.19923771929824599</v>
      </c>
      <c r="DR71" s="25">
        <v>0.20230175438596501</v>
      </c>
      <c r="DS71" s="25">
        <v>0.20244473684210501</v>
      </c>
      <c r="DT71" s="25">
        <v>0.17732017543859699</v>
      </c>
      <c r="DU71" s="25">
        <v>0.172776315789474</v>
      </c>
      <c r="DV71" s="25">
        <v>0.23028859649122799</v>
      </c>
      <c r="DW71" s="25">
        <v>0.21167105263157901</v>
      </c>
      <c r="DX71" s="25">
        <v>0.21020614035087701</v>
      </c>
      <c r="DY71" s="25">
        <v>0.26995964912280701</v>
      </c>
      <c r="DZ71" s="25">
        <v>0.28911228070175399</v>
      </c>
      <c r="EA71" s="25">
        <v>0.32803771929824599</v>
      </c>
      <c r="EB71" s="25">
        <v>0.38270614035087702</v>
      </c>
      <c r="EC71" s="25">
        <v>0.33183157894736798</v>
      </c>
      <c r="ED71" s="25">
        <v>0.297060526315789</v>
      </c>
      <c r="EE71" s="25">
        <v>0.26968771929824598</v>
      </c>
      <c r="EH71" s="25">
        <v>3.0494818200000005</v>
      </c>
      <c r="EI71" s="25">
        <v>2.9294840899999999</v>
      </c>
      <c r="EJ71" s="25">
        <v>2.6769909150000002</v>
      </c>
      <c r="EK71" s="25">
        <v>2.7827795399999999</v>
      </c>
      <c r="EL71" s="25">
        <v>2.4876840900000001</v>
      </c>
      <c r="EM71" s="25">
        <v>2.5232999999999999</v>
      </c>
      <c r="EN71" s="25">
        <v>2.5119522650000001</v>
      </c>
      <c r="EO71" s="25">
        <v>2.7084136399999998</v>
      </c>
      <c r="EP71" s="25">
        <v>3.1648977249999999</v>
      </c>
      <c r="EQ71" s="25">
        <v>3.4057818199999996</v>
      </c>
      <c r="ER71" s="25">
        <v>3.65220682</v>
      </c>
      <c r="ES71" s="25">
        <v>3.3735363650000001</v>
      </c>
      <c r="ET71" s="25">
        <v>3.0000681849999999</v>
      </c>
      <c r="EU71" s="25">
        <v>3.11912045</v>
      </c>
      <c r="EV71" s="25">
        <v>3.24536136</v>
      </c>
      <c r="EW71" s="25">
        <v>3.4537295499999998</v>
      </c>
      <c r="EX71" s="25">
        <v>3.3778477349999996</v>
      </c>
      <c r="EY71" s="25">
        <v>3.4827272750000002</v>
      </c>
      <c r="EZ71" s="25">
        <v>4.6696522750000007</v>
      </c>
      <c r="FA71" s="25">
        <v>4.4692068200000001</v>
      </c>
      <c r="FB71" s="25">
        <v>4.2521295450000007</v>
      </c>
      <c r="FC71" s="25">
        <v>4.1234704549999996</v>
      </c>
      <c r="FD71" s="25">
        <v>3.4343477249999999</v>
      </c>
      <c r="FE71" s="25">
        <v>3.1286340950000002</v>
      </c>
    </row>
    <row r="72" spans="2:161" x14ac:dyDescent="0.25">
      <c r="B72" s="5" t="s">
        <v>117</v>
      </c>
      <c r="C72" s="5" t="s">
        <v>108</v>
      </c>
      <c r="D72" s="5" t="s">
        <v>102</v>
      </c>
      <c r="E72" s="5">
        <v>0.25325101999999999</v>
      </c>
      <c r="F72" s="5">
        <v>0.22505510000000001</v>
      </c>
      <c r="G72" s="5">
        <v>0.21374898000000001</v>
      </c>
      <c r="H72" s="5">
        <v>0.23722245</v>
      </c>
      <c r="I72" s="5">
        <v>0.21192857000000001</v>
      </c>
      <c r="J72" s="5">
        <v>0.18774694</v>
      </c>
      <c r="K72" s="5">
        <v>0.20184898000000001</v>
      </c>
      <c r="L72" s="5">
        <v>0.20506326999999999</v>
      </c>
      <c r="M72" s="5">
        <v>0.19802244999999999</v>
      </c>
      <c r="N72" s="5">
        <v>0.22340408</v>
      </c>
      <c r="O72" s="5">
        <v>0.17812449</v>
      </c>
      <c r="P72" s="5">
        <v>0.19439796000000001</v>
      </c>
      <c r="Q72" s="5">
        <v>0.17523469</v>
      </c>
      <c r="R72" s="5">
        <v>0.15400407999999999</v>
      </c>
      <c r="S72" s="5">
        <v>0.18907958999999999</v>
      </c>
      <c r="T72" s="5">
        <v>0.16452244999999999</v>
      </c>
      <c r="U72" s="5">
        <v>0.17203265000000001</v>
      </c>
      <c r="V72" s="5">
        <v>0.14014694</v>
      </c>
      <c r="W72" s="5">
        <v>0.13876121999999999</v>
      </c>
      <c r="X72" s="5">
        <v>0.1312102</v>
      </c>
      <c r="Y72" s="5">
        <v>0.13446327</v>
      </c>
      <c r="Z72" s="5">
        <v>0.13576735000000001</v>
      </c>
      <c r="AA72" s="5">
        <v>0.14241224</v>
      </c>
      <c r="AB72" s="5">
        <v>0.14546122</v>
      </c>
      <c r="AC72" s="5">
        <v>0.13441837000000001</v>
      </c>
      <c r="AD72" s="5">
        <v>0.12528163</v>
      </c>
      <c r="AE72" s="5">
        <v>0.17485713999999999</v>
      </c>
      <c r="AF72" s="5">
        <v>0.13786327000000001</v>
      </c>
      <c r="AG72" s="5">
        <v>0.16503060999999999</v>
      </c>
      <c r="AH72" s="5">
        <v>0.14076735000000001</v>
      </c>
      <c r="AI72" s="5">
        <v>0.14003673</v>
      </c>
      <c r="AJ72" s="5">
        <v>0.22013265000000001</v>
      </c>
      <c r="AK72" s="5">
        <v>0.16975102</v>
      </c>
      <c r="AL72" s="5">
        <v>0.23102856999999999</v>
      </c>
      <c r="AM72" s="5">
        <v>0.21430408000000001</v>
      </c>
      <c r="AN72" s="5">
        <v>0.17269999999999999</v>
      </c>
      <c r="AO72" s="5">
        <v>0.17263469000000001</v>
      </c>
      <c r="AP72" s="5">
        <v>0.20749796000000001</v>
      </c>
      <c r="AQ72" s="5">
        <v>0.19473468999999999</v>
      </c>
      <c r="AR72" s="5">
        <v>0.24395713999999999</v>
      </c>
      <c r="AS72" s="5">
        <v>0.30934489999999998</v>
      </c>
      <c r="AT72" s="5">
        <v>0.31383877999999998</v>
      </c>
      <c r="AU72" s="5">
        <v>0.30681224000000001</v>
      </c>
      <c r="AV72" s="5">
        <v>0.31097551000000001</v>
      </c>
      <c r="AW72" s="5">
        <v>0.29067755000000001</v>
      </c>
      <c r="AX72" s="5">
        <v>0.22685101999999999</v>
      </c>
      <c r="AY72" s="5">
        <v>0.26781836999999997</v>
      </c>
      <c r="AZ72" s="5">
        <v>0.29521019999999998</v>
      </c>
      <c r="BA72" s="5">
        <v>0.34187754999999997</v>
      </c>
      <c r="BB72" s="5">
        <v>0.27464897999999999</v>
      </c>
      <c r="BC72" s="5">
        <v>0.35872449000000001</v>
      </c>
      <c r="BD72" s="5">
        <v>0.28970815999999999</v>
      </c>
      <c r="BE72" s="5">
        <v>0.38035713999999998</v>
      </c>
      <c r="BF72" s="5">
        <v>0.30906735000000002</v>
      </c>
      <c r="BG72" s="5">
        <v>0.24143469000000001</v>
      </c>
      <c r="BH72" s="5">
        <v>0.30170407999999999</v>
      </c>
      <c r="BI72" s="5">
        <v>0.28186530999999998</v>
      </c>
      <c r="BJ72" s="5">
        <v>0.22052041</v>
      </c>
      <c r="BK72" s="5">
        <v>0.31093469000000001</v>
      </c>
      <c r="BL72" s="5">
        <v>0.26311836999999999</v>
      </c>
      <c r="BM72" s="5">
        <v>0.28364489999999998</v>
      </c>
      <c r="BN72" s="5">
        <v>0.28779388</v>
      </c>
      <c r="BO72" s="5">
        <v>0.26956939000000002</v>
      </c>
      <c r="BP72" s="5">
        <v>0.28967958999999999</v>
      </c>
      <c r="BQ72" s="5">
        <v>0.31430612000000002</v>
      </c>
      <c r="BR72" s="5">
        <v>0.24917550999999999</v>
      </c>
      <c r="BS72" s="5">
        <v>0.27523672999999999</v>
      </c>
      <c r="BT72" s="5">
        <v>0.26182653</v>
      </c>
      <c r="BU72" s="5">
        <v>0.27123878000000001</v>
      </c>
      <c r="BV72" s="5">
        <v>0.27328980000000003</v>
      </c>
      <c r="BW72" s="5">
        <v>0.25785306000000002</v>
      </c>
      <c r="BX72" s="5">
        <v>0.30227551000000003</v>
      </c>
      <c r="BY72" s="5">
        <v>0.32611224</v>
      </c>
      <c r="BZ72" s="5">
        <v>0.35862244999999998</v>
      </c>
      <c r="CA72" s="5">
        <v>0.37098366999999999</v>
      </c>
      <c r="CB72" s="5">
        <v>0.49786327000000002</v>
      </c>
      <c r="CC72" s="5">
        <v>0.48155713999999999</v>
      </c>
      <c r="CD72" s="5">
        <v>0.29776734999999999</v>
      </c>
      <c r="CE72" s="5">
        <v>0.38902245000000002</v>
      </c>
      <c r="CF72" s="5">
        <v>0.36903060999999998</v>
      </c>
      <c r="CG72" s="5">
        <v>0.34692041000000001</v>
      </c>
      <c r="CH72" s="5">
        <v>0.31972041000000001</v>
      </c>
      <c r="CI72" s="5">
        <v>0.43404490000000001</v>
      </c>
      <c r="CJ72" s="5">
        <v>0.40764897999999999</v>
      </c>
      <c r="CK72" s="5">
        <v>0.34106531000000001</v>
      </c>
      <c r="CL72" s="5">
        <v>0.37980407999999999</v>
      </c>
      <c r="CM72" s="5">
        <v>0.44196327000000002</v>
      </c>
      <c r="CN72" s="5">
        <v>0.41242856999999999</v>
      </c>
      <c r="CO72" s="5">
        <v>0.29496122000000002</v>
      </c>
      <c r="CP72" s="5">
        <v>0.40038571000000001</v>
      </c>
      <c r="CQ72" s="5">
        <v>0.36790612</v>
      </c>
      <c r="CR72" s="5">
        <v>0.31758571000000002</v>
      </c>
      <c r="CS72" s="5">
        <v>0.35554081999999998</v>
      </c>
      <c r="CT72" s="5">
        <v>0.35161429</v>
      </c>
      <c r="CU72" s="5">
        <v>0.29282040999999998</v>
      </c>
      <c r="CV72" s="5">
        <v>0.33253264999999999</v>
      </c>
      <c r="CZ72" s="37">
        <v>0.14095089145166786</v>
      </c>
      <c r="DA72" s="37">
        <v>7.498367687292351E-2</v>
      </c>
      <c r="DB72" s="37">
        <v>0.78406543167540854</v>
      </c>
      <c r="DE72" t="str">
        <f t="shared" si="5"/>
        <v>Residencial</v>
      </c>
      <c r="DF72" t="str">
        <f t="shared" si="5"/>
        <v>2</v>
      </c>
      <c r="DG72" t="str">
        <f t="shared" si="5"/>
        <v>Domingo</v>
      </c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H72" t="s">
        <v>156</v>
      </c>
      <c r="EI72" t="s">
        <v>156</v>
      </c>
      <c r="EJ72" t="s">
        <v>156</v>
      </c>
      <c r="EK72" t="s">
        <v>156</v>
      </c>
      <c r="EL72" t="s">
        <v>156</v>
      </c>
      <c r="EM72" t="s">
        <v>156</v>
      </c>
      <c r="EN72" t="s">
        <v>156</v>
      </c>
      <c r="EO72" t="s">
        <v>156</v>
      </c>
      <c r="EP72" t="s">
        <v>156</v>
      </c>
      <c r="EQ72" t="s">
        <v>156</v>
      </c>
      <c r="ER72" t="s">
        <v>156</v>
      </c>
      <c r="ES72" t="s">
        <v>156</v>
      </c>
      <c r="ET72" t="s">
        <v>156</v>
      </c>
      <c r="EU72" t="s">
        <v>156</v>
      </c>
      <c r="EV72" t="s">
        <v>156</v>
      </c>
      <c r="EW72" t="s">
        <v>156</v>
      </c>
      <c r="EX72" t="s">
        <v>156</v>
      </c>
      <c r="EY72" t="s">
        <v>156</v>
      </c>
      <c r="EZ72" t="s">
        <v>156</v>
      </c>
      <c r="FA72" t="s">
        <v>156</v>
      </c>
      <c r="FB72" t="s">
        <v>156</v>
      </c>
      <c r="FC72" t="s">
        <v>156</v>
      </c>
      <c r="FD72" t="s">
        <v>156</v>
      </c>
      <c r="FE72" t="s">
        <v>156</v>
      </c>
    </row>
    <row r="73" spans="2:161" x14ac:dyDescent="0.25">
      <c r="B73" s="3" t="s">
        <v>117</v>
      </c>
      <c r="C73" s="3" t="s">
        <v>109</v>
      </c>
      <c r="D73" s="3" t="s">
        <v>100</v>
      </c>
      <c r="E73" s="3">
        <v>0.43822353000000003</v>
      </c>
      <c r="F73" s="3">
        <v>0.42631175999999998</v>
      </c>
      <c r="G73" s="3">
        <v>0.39273824000000002</v>
      </c>
      <c r="H73" s="3">
        <v>0.34843529000000001</v>
      </c>
      <c r="I73" s="3">
        <v>0.32767058999999998</v>
      </c>
      <c r="J73" s="3">
        <v>0.33095000000000002</v>
      </c>
      <c r="K73" s="3">
        <v>0.32541618</v>
      </c>
      <c r="L73" s="3">
        <v>0.290825</v>
      </c>
      <c r="M73" s="3">
        <v>0.30385881999999997</v>
      </c>
      <c r="N73" s="3">
        <v>0.30164559000000002</v>
      </c>
      <c r="O73" s="3">
        <v>0.33097940999999997</v>
      </c>
      <c r="P73" s="3">
        <v>0.30738235000000003</v>
      </c>
      <c r="Q73" s="3">
        <v>0.30265440999999998</v>
      </c>
      <c r="R73" s="3">
        <v>0.28097499999999997</v>
      </c>
      <c r="S73" s="3">
        <v>0.28181029000000002</v>
      </c>
      <c r="T73" s="3">
        <v>0.31803382000000002</v>
      </c>
      <c r="U73" s="3">
        <v>0.32341618</v>
      </c>
      <c r="V73" s="3">
        <v>0.29117500000000002</v>
      </c>
      <c r="W73" s="3">
        <v>0.28747940999999999</v>
      </c>
      <c r="X73" s="3">
        <v>0.27751028999999999</v>
      </c>
      <c r="Y73" s="3">
        <v>0.28184999999999999</v>
      </c>
      <c r="Z73" s="3">
        <v>0.28647940999999999</v>
      </c>
      <c r="AA73" s="3">
        <v>0.29362353000000002</v>
      </c>
      <c r="AB73" s="3">
        <v>0.30421618</v>
      </c>
      <c r="AC73" s="3">
        <v>0.26884706000000003</v>
      </c>
      <c r="AD73" s="3">
        <v>0.27764706</v>
      </c>
      <c r="AE73" s="3">
        <v>0.32970882000000001</v>
      </c>
      <c r="AF73" s="3">
        <v>0.36906029000000001</v>
      </c>
      <c r="AG73" s="3">
        <v>0.35908529</v>
      </c>
      <c r="AH73" s="3">
        <v>0.31228676</v>
      </c>
      <c r="AI73" s="3">
        <v>0.28344265000000002</v>
      </c>
      <c r="AJ73" s="3">
        <v>0.30415146999999998</v>
      </c>
      <c r="AK73" s="3">
        <v>0.31696764999999999</v>
      </c>
      <c r="AL73" s="3">
        <v>0.29933823999999998</v>
      </c>
      <c r="AM73" s="3">
        <v>0.31185000000000002</v>
      </c>
      <c r="AN73" s="3">
        <v>0.33609412</v>
      </c>
      <c r="AO73" s="3">
        <v>0.35076911999999999</v>
      </c>
      <c r="AP73" s="3">
        <v>0.36251765000000002</v>
      </c>
      <c r="AQ73" s="3">
        <v>0.44946323999999999</v>
      </c>
      <c r="AR73" s="3">
        <v>0.39304117999999999</v>
      </c>
      <c r="AS73" s="3">
        <v>0.36660293999999999</v>
      </c>
      <c r="AT73" s="3">
        <v>0.35639999999999999</v>
      </c>
      <c r="AU73" s="3">
        <v>0.32253382000000003</v>
      </c>
      <c r="AV73" s="3">
        <v>0.34103823999999999</v>
      </c>
      <c r="AW73" s="3">
        <v>0.33364853</v>
      </c>
      <c r="AX73" s="3">
        <v>0.35893088000000001</v>
      </c>
      <c r="AY73" s="3">
        <v>0.32735881999999999</v>
      </c>
      <c r="AZ73" s="3">
        <v>0.35615440999999998</v>
      </c>
      <c r="BA73" s="3">
        <v>0.33657500000000001</v>
      </c>
      <c r="BB73" s="3">
        <v>0.35180882000000002</v>
      </c>
      <c r="BC73" s="3">
        <v>0.34728235000000002</v>
      </c>
      <c r="BD73" s="3">
        <v>0.38367499999999999</v>
      </c>
      <c r="BE73" s="3">
        <v>0.40245440999999998</v>
      </c>
      <c r="BF73" s="3">
        <v>0.32714852999999999</v>
      </c>
      <c r="BG73" s="3">
        <v>0.33168529000000002</v>
      </c>
      <c r="BH73" s="3">
        <v>0.33758381999999998</v>
      </c>
      <c r="BI73" s="3">
        <v>0.38324265000000002</v>
      </c>
      <c r="BJ73" s="3">
        <v>0.35550588</v>
      </c>
      <c r="BK73" s="3">
        <v>0.34114264999999999</v>
      </c>
      <c r="BL73" s="3">
        <v>0.34584118000000003</v>
      </c>
      <c r="BM73" s="3">
        <v>0.32434559000000002</v>
      </c>
      <c r="BN73" s="3">
        <v>0.33058381999999997</v>
      </c>
      <c r="BO73" s="3">
        <v>0.36894558999999999</v>
      </c>
      <c r="BP73" s="3">
        <v>0.32288528999999999</v>
      </c>
      <c r="BQ73" s="3">
        <v>0.33892059000000002</v>
      </c>
      <c r="BR73" s="3">
        <v>0.39282059000000003</v>
      </c>
      <c r="BS73" s="3">
        <v>0.34749559000000002</v>
      </c>
      <c r="BT73" s="3">
        <v>0.36623823999999999</v>
      </c>
      <c r="BU73" s="3">
        <v>0.43831175999999999</v>
      </c>
      <c r="BV73" s="3">
        <v>0.46990293999999999</v>
      </c>
      <c r="BW73" s="3">
        <v>0.40016470999999998</v>
      </c>
      <c r="BX73" s="3">
        <v>0.50382647000000003</v>
      </c>
      <c r="BY73" s="3">
        <v>0.56687500000000002</v>
      </c>
      <c r="BZ73" s="3">
        <v>0.65384558999999998</v>
      </c>
      <c r="CA73" s="3">
        <v>0.59882058999999999</v>
      </c>
      <c r="CB73" s="3">
        <v>0.66937058999999999</v>
      </c>
      <c r="CC73" s="3">
        <v>0.59879705999999999</v>
      </c>
      <c r="CD73" s="3">
        <v>0.60591764999999997</v>
      </c>
      <c r="CE73" s="3">
        <v>0.58008088000000002</v>
      </c>
      <c r="CF73" s="3">
        <v>0.63101324000000003</v>
      </c>
      <c r="CG73" s="3">
        <v>0.56199558999999999</v>
      </c>
      <c r="CH73" s="3">
        <v>0.57351028999999998</v>
      </c>
      <c r="CI73" s="3">
        <v>0.66803824000000001</v>
      </c>
      <c r="CJ73" s="3">
        <v>0.53757500000000003</v>
      </c>
      <c r="CK73" s="3">
        <v>0.55440734999999997</v>
      </c>
      <c r="CL73" s="3">
        <v>0.62140735000000002</v>
      </c>
      <c r="CM73" s="3">
        <v>0.56627353000000002</v>
      </c>
      <c r="CN73" s="3">
        <v>0.51533234999999999</v>
      </c>
      <c r="CO73" s="3">
        <v>0.54910440999999999</v>
      </c>
      <c r="CP73" s="3">
        <v>0.52419117999999998</v>
      </c>
      <c r="CQ73" s="3">
        <v>0.48099558999999997</v>
      </c>
      <c r="CR73" s="3">
        <v>0.42930441000000003</v>
      </c>
      <c r="CS73" s="3">
        <v>0.46691176000000001</v>
      </c>
      <c r="CT73" s="3">
        <v>0.44919118000000002</v>
      </c>
      <c r="CU73" s="3">
        <v>0.45657353000000001</v>
      </c>
      <c r="CV73" s="3">
        <v>0.44422646999999998</v>
      </c>
      <c r="CZ73" s="37">
        <f>(((DX73/2)+DY73+DZ73+(EA73/2))*5)</f>
        <v>10.624651408450704</v>
      </c>
      <c r="DA73" s="37">
        <f>((DW73/2)+(DX73/2)+(EA73/2)+(EB73/2))*5</f>
        <v>7.0581126760563393</v>
      </c>
      <c r="DB73" s="37">
        <f>((SUM(DH73:DV73)+(DW73/2)+(EB73/2)+SUM(EC73:EE73))*5)+SUM(DH74:EE74)</f>
        <v>58.078014788732375</v>
      </c>
      <c r="DE73" t="str">
        <f t="shared" si="5"/>
        <v>Residencial</v>
      </c>
      <c r="DF73" t="str">
        <f t="shared" si="5"/>
        <v>3</v>
      </c>
      <c r="DG73" t="str">
        <f t="shared" si="5"/>
        <v>Habil</v>
      </c>
      <c r="DH73" s="25">
        <v>0.34915704225352101</v>
      </c>
      <c r="DI73" s="25">
        <v>0.33491267605633801</v>
      </c>
      <c r="DJ73" s="25">
        <v>0.35449788732394399</v>
      </c>
      <c r="DK73" s="25">
        <v>0.30960704225352098</v>
      </c>
      <c r="DL73" s="25">
        <v>0.31130704225352102</v>
      </c>
      <c r="DM73" s="25">
        <v>0.36200422535211202</v>
      </c>
      <c r="DN73" s="25">
        <v>0.349097183098592</v>
      </c>
      <c r="DO73" s="25">
        <v>0.44648098591549301</v>
      </c>
      <c r="DP73" s="25">
        <v>0.41708380281690099</v>
      </c>
      <c r="DQ73" s="25">
        <v>0.515302816901408</v>
      </c>
      <c r="DR73" s="25">
        <v>0.50938521126760505</v>
      </c>
      <c r="DS73" s="25">
        <v>0.600217605633803</v>
      </c>
      <c r="DT73" s="25">
        <v>0.56552323943661897</v>
      </c>
      <c r="DU73" s="25">
        <v>0.53928943661971795</v>
      </c>
      <c r="DV73" s="25">
        <v>0.560364084507042</v>
      </c>
      <c r="DW73" s="25">
        <v>0.62128098591549297</v>
      </c>
      <c r="DX73" s="25">
        <v>0.62787957746478895</v>
      </c>
      <c r="DY73" s="25">
        <v>0.69161056338028204</v>
      </c>
      <c r="DZ73" s="25">
        <v>0.72302746478873203</v>
      </c>
      <c r="EA73" s="25">
        <v>0.79270492957746497</v>
      </c>
      <c r="EB73" s="25">
        <v>0.78137957746478903</v>
      </c>
      <c r="EC73" s="25">
        <v>0.71378239436619695</v>
      </c>
      <c r="ED73" s="25">
        <v>0.66131690140845101</v>
      </c>
      <c r="EE73" s="25">
        <v>0.50172676056337995</v>
      </c>
      <c r="EF73" s="32">
        <f>SUM(DH73:EE73)</f>
        <v>12.638939436619715</v>
      </c>
      <c r="EH73" t="s">
        <v>156</v>
      </c>
      <c r="EI73" t="s">
        <v>156</v>
      </c>
      <c r="EJ73" t="s">
        <v>156</v>
      </c>
      <c r="EK73" t="s">
        <v>156</v>
      </c>
      <c r="EL73" t="s">
        <v>156</v>
      </c>
      <c r="EM73" t="s">
        <v>156</v>
      </c>
      <c r="EN73" t="s">
        <v>156</v>
      </c>
      <c r="EO73" t="s">
        <v>156</v>
      </c>
      <c r="EP73" t="s">
        <v>156</v>
      </c>
      <c r="EQ73" t="s">
        <v>156</v>
      </c>
      <c r="ER73" t="s">
        <v>156</v>
      </c>
      <c r="ES73" t="s">
        <v>156</v>
      </c>
      <c r="ET73" t="s">
        <v>156</v>
      </c>
      <c r="EU73" t="s">
        <v>156</v>
      </c>
      <c r="EV73" t="s">
        <v>156</v>
      </c>
      <c r="EW73" t="s">
        <v>156</v>
      </c>
      <c r="EX73" t="s">
        <v>156</v>
      </c>
      <c r="EY73" t="s">
        <v>156</v>
      </c>
      <c r="EZ73" t="s">
        <v>156</v>
      </c>
      <c r="FA73" t="s">
        <v>156</v>
      </c>
      <c r="FB73" t="s">
        <v>156</v>
      </c>
      <c r="FC73" t="s">
        <v>156</v>
      </c>
      <c r="FD73" t="s">
        <v>156</v>
      </c>
      <c r="FE73" t="s">
        <v>156</v>
      </c>
    </row>
    <row r="74" spans="2:161" x14ac:dyDescent="0.25">
      <c r="B74" s="4" t="s">
        <v>117</v>
      </c>
      <c r="C74" s="4" t="s">
        <v>109</v>
      </c>
      <c r="D74" s="4" t="s">
        <v>101</v>
      </c>
      <c r="E74" s="4">
        <v>0.46748234999999999</v>
      </c>
      <c r="F74" s="4">
        <v>0.45718824000000002</v>
      </c>
      <c r="G74" s="4">
        <v>0.42479412</v>
      </c>
      <c r="H74" s="4">
        <v>0.40527205999999999</v>
      </c>
      <c r="I74" s="4">
        <v>0.47871764999999999</v>
      </c>
      <c r="J74" s="4">
        <v>0.36878823999999999</v>
      </c>
      <c r="K74" s="4">
        <v>0.33699412000000001</v>
      </c>
      <c r="L74" s="4">
        <v>0.38472499999999998</v>
      </c>
      <c r="M74" s="4">
        <v>0.33210441000000002</v>
      </c>
      <c r="N74" s="4">
        <v>0.31260735000000001</v>
      </c>
      <c r="O74" s="4">
        <v>0.32062499999999999</v>
      </c>
      <c r="P74" s="4">
        <v>0.35743824000000002</v>
      </c>
      <c r="Q74" s="4">
        <v>0.34354412000000001</v>
      </c>
      <c r="R74" s="4">
        <v>0.32217646999999999</v>
      </c>
      <c r="S74" s="4">
        <v>0.31317205999999997</v>
      </c>
      <c r="T74" s="4">
        <v>0.31624265000000001</v>
      </c>
      <c r="U74" s="4">
        <v>0.28809853000000002</v>
      </c>
      <c r="V74" s="4">
        <v>0.31882793999999998</v>
      </c>
      <c r="W74" s="4">
        <v>0.28614412</v>
      </c>
      <c r="X74" s="4">
        <v>0.26791176</v>
      </c>
      <c r="Y74" s="4">
        <v>0.29364706000000002</v>
      </c>
      <c r="Z74" s="4">
        <v>0.28010000000000002</v>
      </c>
      <c r="AA74" s="4">
        <v>0.28786764999999997</v>
      </c>
      <c r="AB74" s="4">
        <v>0.30486470999999998</v>
      </c>
      <c r="AC74" s="4">
        <v>0.32356764999999998</v>
      </c>
      <c r="AD74" s="4">
        <v>0.30960146999999999</v>
      </c>
      <c r="AE74" s="4">
        <v>0.30471765000000001</v>
      </c>
      <c r="AF74" s="4">
        <v>0.28775147000000001</v>
      </c>
      <c r="AG74" s="4">
        <v>0.29586911999999999</v>
      </c>
      <c r="AH74" s="4">
        <v>0.33049853000000001</v>
      </c>
      <c r="AI74" s="4">
        <v>0.29470441000000003</v>
      </c>
      <c r="AJ74" s="4">
        <v>0.33719558999999999</v>
      </c>
      <c r="AK74" s="4">
        <v>0.35891617999999997</v>
      </c>
      <c r="AL74" s="4">
        <v>0.37118824</v>
      </c>
      <c r="AM74" s="4">
        <v>0.35522500000000001</v>
      </c>
      <c r="AN74" s="4">
        <v>0.37672499999999998</v>
      </c>
      <c r="AO74" s="4">
        <v>0.34072794000000001</v>
      </c>
      <c r="AP74" s="4">
        <v>0.35380588000000002</v>
      </c>
      <c r="AQ74" s="4">
        <v>0.34058675999999999</v>
      </c>
      <c r="AR74" s="4">
        <v>0.37890147000000002</v>
      </c>
      <c r="AS74" s="4">
        <v>0.42483235000000003</v>
      </c>
      <c r="AT74" s="4">
        <v>0.35322500000000001</v>
      </c>
      <c r="AU74" s="4">
        <v>0.33151323999999999</v>
      </c>
      <c r="AV74" s="4">
        <v>0.37593970999999998</v>
      </c>
      <c r="AW74" s="4">
        <v>0.37254264999999998</v>
      </c>
      <c r="AX74" s="4">
        <v>0.39031471000000001</v>
      </c>
      <c r="AY74" s="4">
        <v>0.33020147</v>
      </c>
      <c r="AZ74" s="4">
        <v>0.42401618000000002</v>
      </c>
      <c r="BA74" s="4">
        <v>0.38319705999999998</v>
      </c>
      <c r="BB74" s="4">
        <v>0.31978234999999999</v>
      </c>
      <c r="BC74" s="4">
        <v>0.36416176</v>
      </c>
      <c r="BD74" s="4">
        <v>0.44604706</v>
      </c>
      <c r="BE74" s="4">
        <v>0.38753381999999997</v>
      </c>
      <c r="BF74" s="4">
        <v>0.43504411999999998</v>
      </c>
      <c r="BG74" s="4">
        <v>0.41726617999999999</v>
      </c>
      <c r="BH74" s="4">
        <v>0.40708823999999999</v>
      </c>
      <c r="BI74" s="4">
        <v>0.40810000000000002</v>
      </c>
      <c r="BJ74" s="4">
        <v>0.42022353000000001</v>
      </c>
      <c r="BK74" s="4">
        <v>0.38595441000000003</v>
      </c>
      <c r="BL74" s="4">
        <v>0.46202500000000002</v>
      </c>
      <c r="BM74" s="4">
        <v>0.38991765</v>
      </c>
      <c r="BN74" s="4">
        <v>0.40189265000000002</v>
      </c>
      <c r="BO74" s="4">
        <v>0.42559265000000002</v>
      </c>
      <c r="BP74" s="4">
        <v>0.41127941000000001</v>
      </c>
      <c r="BQ74" s="4">
        <v>0.38905147000000001</v>
      </c>
      <c r="BR74" s="4">
        <v>0.39628382000000001</v>
      </c>
      <c r="BS74" s="4">
        <v>0.412275</v>
      </c>
      <c r="BT74" s="4">
        <v>0.48265881999999999</v>
      </c>
      <c r="BU74" s="4">
        <v>0.53341324000000001</v>
      </c>
      <c r="BV74" s="4">
        <v>0.51527352999999998</v>
      </c>
      <c r="BW74" s="4">
        <v>0.41489118000000003</v>
      </c>
      <c r="BX74" s="4">
        <v>0.49566029</v>
      </c>
      <c r="BY74" s="4">
        <v>0.53383382000000001</v>
      </c>
      <c r="BZ74" s="4">
        <v>0.55377058999999995</v>
      </c>
      <c r="CA74" s="4">
        <v>0.54311471</v>
      </c>
      <c r="CB74" s="4">
        <v>0.50012794000000005</v>
      </c>
      <c r="CC74" s="4">
        <v>0.45217941</v>
      </c>
      <c r="CD74" s="4">
        <v>0.70195735000000004</v>
      </c>
      <c r="CE74" s="4">
        <v>0.54334853000000005</v>
      </c>
      <c r="CF74" s="4">
        <v>0.47520588000000002</v>
      </c>
      <c r="CG74" s="4">
        <v>0.46448529</v>
      </c>
      <c r="CH74" s="4">
        <v>0.46793235</v>
      </c>
      <c r="CI74" s="4">
        <v>0.48442058999999998</v>
      </c>
      <c r="CJ74" s="4">
        <v>0.45696912000000001</v>
      </c>
      <c r="CK74" s="4">
        <v>0.49213235</v>
      </c>
      <c r="CL74" s="4">
        <v>0.47675882000000003</v>
      </c>
      <c r="CM74" s="4">
        <v>0.55169559000000001</v>
      </c>
      <c r="CN74" s="4">
        <v>0.50924853000000003</v>
      </c>
      <c r="CO74" s="4">
        <v>0.51740441000000004</v>
      </c>
      <c r="CP74" s="4">
        <v>0.50833824000000005</v>
      </c>
      <c r="CQ74" s="4">
        <v>0.50730147000000003</v>
      </c>
      <c r="CR74" s="4">
        <v>0.50334559000000001</v>
      </c>
      <c r="CS74" s="4">
        <v>0.44769999999999999</v>
      </c>
      <c r="CT74" s="4">
        <v>0.45578088</v>
      </c>
      <c r="CU74" s="4">
        <v>0.458125</v>
      </c>
      <c r="CV74" s="4">
        <v>0.42681470999999999</v>
      </c>
      <c r="CZ74" s="40">
        <f>CZ73/SUM($CZ73:$DB73)</f>
        <v>0.1402394691087791</v>
      </c>
      <c r="DA74" s="40">
        <f>DA73/SUM($CZ73:$DB73)</f>
        <v>9.3163148281061814E-2</v>
      </c>
      <c r="DB74" s="40">
        <f>DB73/SUM($CZ73:$DB73)</f>
        <v>0.76659738261015908</v>
      </c>
      <c r="DE74" t="str">
        <f t="shared" si="5"/>
        <v>Residencial</v>
      </c>
      <c r="DF74" t="str">
        <f t="shared" si="5"/>
        <v>3</v>
      </c>
      <c r="DG74" t="str">
        <f t="shared" si="5"/>
        <v>Sabado</v>
      </c>
      <c r="DH74" s="25">
        <v>0.46521690140845101</v>
      </c>
      <c r="DI74" s="25">
        <v>0.45268450704225299</v>
      </c>
      <c r="DJ74" s="25">
        <v>0.40580563380281698</v>
      </c>
      <c r="DK74" s="25">
        <v>0.37461126760563401</v>
      </c>
      <c r="DL74" s="25">
        <v>0.36605422535211302</v>
      </c>
      <c r="DM74" s="25">
        <v>0.364087323943662</v>
      </c>
      <c r="DN74" s="25">
        <v>0.35306197183098598</v>
      </c>
      <c r="DO74" s="25">
        <v>0.351030281690141</v>
      </c>
      <c r="DP74" s="25">
        <v>0.388974647887324</v>
      </c>
      <c r="DQ74" s="25">
        <v>0.42544084507042301</v>
      </c>
      <c r="DR74" s="25">
        <v>0.429293661971831</v>
      </c>
      <c r="DS74" s="25">
        <v>0.43916408450704197</v>
      </c>
      <c r="DT74" s="25">
        <v>0.60709436619718304</v>
      </c>
      <c r="DU74" s="25">
        <v>0.60122323943662004</v>
      </c>
      <c r="DV74" s="25">
        <v>0.54905211267605603</v>
      </c>
      <c r="DW74" s="25">
        <v>0.57945422535211299</v>
      </c>
      <c r="DX74" s="25">
        <v>0.66025281690140802</v>
      </c>
      <c r="DY74" s="25">
        <v>0.69341197183098602</v>
      </c>
      <c r="DZ74" s="25">
        <v>0.75801549295774695</v>
      </c>
      <c r="EA74" s="25">
        <v>0.78443661971831002</v>
      </c>
      <c r="EB74" s="25">
        <v>0.71770915492957799</v>
      </c>
      <c r="EC74" s="25">
        <v>0.64985422535211301</v>
      </c>
      <c r="ED74" s="25">
        <v>0.59636971830985896</v>
      </c>
      <c r="EE74" s="25">
        <v>0.55378239436619703</v>
      </c>
      <c r="EH74" s="25">
        <v>3.0494818200000005</v>
      </c>
      <c r="EI74" s="25">
        <v>2.9294840899999999</v>
      </c>
      <c r="EJ74" s="25">
        <v>2.6769909150000002</v>
      </c>
      <c r="EK74" s="25">
        <v>2.7827795399999999</v>
      </c>
      <c r="EL74" s="25">
        <v>2.4876840900000001</v>
      </c>
      <c r="EM74" s="25">
        <v>2.5232999999999999</v>
      </c>
      <c r="EN74" s="25">
        <v>2.5119522650000001</v>
      </c>
      <c r="EO74" s="25">
        <v>2.7084136399999998</v>
      </c>
      <c r="EP74" s="25">
        <v>3.1648977249999999</v>
      </c>
      <c r="EQ74" s="25">
        <v>3.4057818199999996</v>
      </c>
      <c r="ER74" s="25">
        <v>3.65220682</v>
      </c>
      <c r="ES74" s="25">
        <v>3.3735363650000001</v>
      </c>
      <c r="ET74" s="25">
        <v>3.0000681849999999</v>
      </c>
      <c r="EU74" s="25">
        <v>3.11912045</v>
      </c>
      <c r="EV74" s="25">
        <v>3.24536136</v>
      </c>
      <c r="EW74" s="25">
        <v>3.4537295499999998</v>
      </c>
      <c r="EX74" s="25">
        <v>3.3778477349999996</v>
      </c>
      <c r="EY74" s="25">
        <v>3.4827272750000002</v>
      </c>
      <c r="EZ74" s="25">
        <v>4.6696522750000007</v>
      </c>
      <c r="FA74" s="25">
        <v>4.4692068200000001</v>
      </c>
      <c r="FB74" s="25">
        <v>4.2521295450000007</v>
      </c>
      <c r="FC74" s="25">
        <v>4.1234704549999996</v>
      </c>
      <c r="FD74" s="25">
        <v>3.4343477249999999</v>
      </c>
      <c r="FE74" s="25">
        <v>3.1286340950000002</v>
      </c>
    </row>
    <row r="75" spans="2:161" x14ac:dyDescent="0.25">
      <c r="B75" s="5" t="s">
        <v>117</v>
      </c>
      <c r="C75" s="5" t="s">
        <v>109</v>
      </c>
      <c r="D75" s="5" t="s">
        <v>102</v>
      </c>
      <c r="E75" s="5">
        <v>0.41306324</v>
      </c>
      <c r="F75" s="5">
        <v>0.41289852999999999</v>
      </c>
      <c r="G75" s="5">
        <v>0.41723234999999997</v>
      </c>
      <c r="H75" s="5">
        <v>0.38028234999999999</v>
      </c>
      <c r="I75" s="5">
        <v>0.36546029000000002</v>
      </c>
      <c r="J75" s="5">
        <v>0.37351911999999998</v>
      </c>
      <c r="K75" s="5">
        <v>0.32905588000000002</v>
      </c>
      <c r="L75" s="5">
        <v>0.36348382000000001</v>
      </c>
      <c r="M75" s="5">
        <v>0.32669999999999999</v>
      </c>
      <c r="N75" s="5">
        <v>0.28378235000000002</v>
      </c>
      <c r="O75" s="5">
        <v>0.31289853000000001</v>
      </c>
      <c r="P75" s="5">
        <v>0.30471912000000001</v>
      </c>
      <c r="Q75" s="5">
        <v>0.30613971000000001</v>
      </c>
      <c r="R75" s="5">
        <v>0.33412500000000001</v>
      </c>
      <c r="S75" s="5">
        <v>0.30801911999999998</v>
      </c>
      <c r="T75" s="5">
        <v>0.33909412</v>
      </c>
      <c r="U75" s="5">
        <v>0.28517353000000001</v>
      </c>
      <c r="V75" s="5">
        <v>0.28381176000000002</v>
      </c>
      <c r="W75" s="5">
        <v>0.26177059000000003</v>
      </c>
      <c r="X75" s="5">
        <v>0.27214117999999998</v>
      </c>
      <c r="Y75" s="5">
        <v>0.28703971</v>
      </c>
      <c r="Z75" s="5">
        <v>0.26601617999999999</v>
      </c>
      <c r="AA75" s="5">
        <v>0.29904705999999998</v>
      </c>
      <c r="AB75" s="5">
        <v>0.29590441000000001</v>
      </c>
      <c r="AC75" s="5">
        <v>0.29735294000000001</v>
      </c>
      <c r="AD75" s="5">
        <v>0.32531765000000001</v>
      </c>
      <c r="AE75" s="5">
        <v>0.29929412</v>
      </c>
      <c r="AF75" s="5">
        <v>0.30741470999999998</v>
      </c>
      <c r="AG75" s="5">
        <v>0.30628234999999998</v>
      </c>
      <c r="AH75" s="5">
        <v>0.30533381999999998</v>
      </c>
      <c r="AI75" s="5">
        <v>0.35739264999999998</v>
      </c>
      <c r="AJ75" s="5">
        <v>0.30056176000000001</v>
      </c>
      <c r="AK75" s="5">
        <v>0.33087646999999998</v>
      </c>
      <c r="AL75" s="5">
        <v>0.36551765000000003</v>
      </c>
      <c r="AM75" s="5">
        <v>0.36363382</v>
      </c>
      <c r="AN75" s="5">
        <v>0.38578382</v>
      </c>
      <c r="AO75" s="5">
        <v>0.37247205999999999</v>
      </c>
      <c r="AP75" s="5">
        <v>0.35382058999999999</v>
      </c>
      <c r="AQ75" s="5">
        <v>0.33166324000000003</v>
      </c>
      <c r="AR75" s="5">
        <v>0.38782353000000003</v>
      </c>
      <c r="AS75" s="5">
        <v>0.33947353000000002</v>
      </c>
      <c r="AT75" s="5">
        <v>0.42225441000000002</v>
      </c>
      <c r="AU75" s="5">
        <v>0.34573088000000002</v>
      </c>
      <c r="AV75" s="5">
        <v>0.33562794000000001</v>
      </c>
      <c r="AW75" s="5">
        <v>0.41859412000000001</v>
      </c>
      <c r="AX75" s="5">
        <v>0.40010734999999997</v>
      </c>
      <c r="AY75" s="5">
        <v>0.43717793999999999</v>
      </c>
      <c r="AZ75" s="5">
        <v>0.34047646999999998</v>
      </c>
      <c r="BA75" s="5">
        <v>0.39964853</v>
      </c>
      <c r="BB75" s="5">
        <v>0.44224999999999998</v>
      </c>
      <c r="BC75" s="5">
        <v>0.34228382000000002</v>
      </c>
      <c r="BD75" s="5">
        <v>0.379575</v>
      </c>
      <c r="BE75" s="5">
        <v>0.35801176000000001</v>
      </c>
      <c r="BF75" s="5">
        <v>0.43095588000000001</v>
      </c>
      <c r="BG75" s="5">
        <v>0.33545293999999998</v>
      </c>
      <c r="BH75" s="5">
        <v>0.35269706000000001</v>
      </c>
      <c r="BI75" s="5">
        <v>0.40789265000000002</v>
      </c>
      <c r="BJ75" s="5">
        <v>0.38919999999999999</v>
      </c>
      <c r="BK75" s="5">
        <v>0.45944853000000002</v>
      </c>
      <c r="BL75" s="5">
        <v>0.37921471000000001</v>
      </c>
      <c r="BM75" s="5">
        <v>0.35432941000000001</v>
      </c>
      <c r="BN75" s="5">
        <v>0.33497647000000003</v>
      </c>
      <c r="BO75" s="5">
        <v>0.52345881999999999</v>
      </c>
      <c r="BP75" s="5">
        <v>0.42481911999999999</v>
      </c>
      <c r="BQ75" s="5">
        <v>0.53858971</v>
      </c>
      <c r="BR75" s="5">
        <v>0.52095000000000002</v>
      </c>
      <c r="BS75" s="5">
        <v>0.43401471000000003</v>
      </c>
      <c r="BT75" s="5">
        <v>0.38049117999999998</v>
      </c>
      <c r="BU75" s="5">
        <v>0.47824559</v>
      </c>
      <c r="BV75" s="5">
        <v>0.47060147000000002</v>
      </c>
      <c r="BW75" s="5">
        <v>0.53716618000000005</v>
      </c>
      <c r="BX75" s="5">
        <v>0.50809853000000005</v>
      </c>
      <c r="BY75" s="5">
        <v>0.56086617999999999</v>
      </c>
      <c r="BZ75" s="5">
        <v>0.48864706000000002</v>
      </c>
      <c r="CA75" s="5">
        <v>0.53800294000000004</v>
      </c>
      <c r="CB75" s="5">
        <v>0.52658088000000003</v>
      </c>
      <c r="CC75" s="5">
        <v>0.54136764999999998</v>
      </c>
      <c r="CD75" s="5">
        <v>0.54918087999999998</v>
      </c>
      <c r="CE75" s="5">
        <v>0.62103675999999997</v>
      </c>
      <c r="CF75" s="5">
        <v>0.69482352999999997</v>
      </c>
      <c r="CG75" s="5">
        <v>0.62334999999999996</v>
      </c>
      <c r="CH75" s="5">
        <v>0.67310440999999999</v>
      </c>
      <c r="CI75" s="5">
        <v>0.60422206000000001</v>
      </c>
      <c r="CJ75" s="5">
        <v>0.57258675999999997</v>
      </c>
      <c r="CK75" s="5">
        <v>0.53988528999999996</v>
      </c>
      <c r="CL75" s="5">
        <v>0.55319852999999997</v>
      </c>
      <c r="CM75" s="5">
        <v>0.57138087999999998</v>
      </c>
      <c r="CN75" s="5">
        <v>0.59579117999999998</v>
      </c>
      <c r="CO75" s="5">
        <v>0.51584118000000001</v>
      </c>
      <c r="CP75" s="5">
        <v>0.51336470999999995</v>
      </c>
      <c r="CQ75" s="5">
        <v>0.47325294000000001</v>
      </c>
      <c r="CR75" s="5">
        <v>0.48405882</v>
      </c>
      <c r="CS75" s="5">
        <v>0.52239117999999996</v>
      </c>
      <c r="CT75" s="5">
        <v>0.50066765000000002</v>
      </c>
      <c r="CU75" s="5">
        <v>0.51580440999999999</v>
      </c>
      <c r="CV75" s="5">
        <v>0.47635</v>
      </c>
      <c r="CZ75" s="37">
        <v>0.13836356203514044</v>
      </c>
      <c r="DA75" s="37">
        <v>7.3273159333397855E-2</v>
      </c>
      <c r="DB75" s="37">
        <v>0.78836327863146161</v>
      </c>
      <c r="DE75" t="str">
        <f t="shared" si="5"/>
        <v>Residencial</v>
      </c>
      <c r="DF75" t="str">
        <f t="shared" si="5"/>
        <v>3</v>
      </c>
      <c r="DG75" t="str">
        <f t="shared" si="5"/>
        <v>Domingo</v>
      </c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H75" t="s">
        <v>156</v>
      </c>
      <c r="EI75" t="s">
        <v>156</v>
      </c>
      <c r="EJ75" t="s">
        <v>156</v>
      </c>
      <c r="EK75" t="s">
        <v>156</v>
      </c>
      <c r="EL75" t="s">
        <v>156</v>
      </c>
      <c r="EM75" t="s">
        <v>156</v>
      </c>
      <c r="EN75" t="s">
        <v>156</v>
      </c>
      <c r="EO75" t="s">
        <v>156</v>
      </c>
      <c r="EP75" t="s">
        <v>156</v>
      </c>
      <c r="EQ75" t="s">
        <v>156</v>
      </c>
      <c r="ER75" t="s">
        <v>156</v>
      </c>
      <c r="ES75" t="s">
        <v>156</v>
      </c>
      <c r="ET75" t="s">
        <v>156</v>
      </c>
      <c r="EU75" t="s">
        <v>156</v>
      </c>
      <c r="EV75" t="s">
        <v>156</v>
      </c>
      <c r="EW75" t="s">
        <v>156</v>
      </c>
      <c r="EX75" t="s">
        <v>156</v>
      </c>
      <c r="EY75" t="s">
        <v>156</v>
      </c>
      <c r="EZ75" t="s">
        <v>156</v>
      </c>
      <c r="FA75" t="s">
        <v>156</v>
      </c>
      <c r="FB75" t="s">
        <v>156</v>
      </c>
      <c r="FC75" t="s">
        <v>156</v>
      </c>
      <c r="FD75" t="s">
        <v>156</v>
      </c>
      <c r="FE75" t="s">
        <v>156</v>
      </c>
    </row>
    <row r="76" spans="2:161" x14ac:dyDescent="0.25">
      <c r="B76" s="3" t="s">
        <v>117</v>
      </c>
      <c r="C76" s="3" t="s">
        <v>110</v>
      </c>
      <c r="D76" s="3" t="s">
        <v>100</v>
      </c>
      <c r="E76" s="3">
        <v>0.86262726999999995</v>
      </c>
      <c r="F76" s="3">
        <v>0.90393635999999999</v>
      </c>
      <c r="G76" s="3">
        <v>0.80279091000000002</v>
      </c>
      <c r="H76" s="3">
        <v>0.81477727</v>
      </c>
      <c r="I76" s="3">
        <v>0.77880908999999998</v>
      </c>
      <c r="J76" s="3">
        <v>0.74129544999999997</v>
      </c>
      <c r="K76" s="3">
        <v>0.67270454999999996</v>
      </c>
      <c r="L76" s="3">
        <v>0.70699999999999996</v>
      </c>
      <c r="M76" s="3">
        <v>0.70936818000000001</v>
      </c>
      <c r="N76" s="3">
        <v>0.66295908999999997</v>
      </c>
      <c r="O76" s="3">
        <v>0.63151818000000004</v>
      </c>
      <c r="P76" s="3">
        <v>0.67532727000000004</v>
      </c>
      <c r="Q76" s="3">
        <v>0.70345000000000002</v>
      </c>
      <c r="R76" s="3">
        <v>0.70212273000000003</v>
      </c>
      <c r="S76" s="3">
        <v>0.66890455000000004</v>
      </c>
      <c r="T76" s="3">
        <v>0.69292273000000004</v>
      </c>
      <c r="U76" s="3">
        <v>0.64348181999999998</v>
      </c>
      <c r="V76" s="3">
        <v>0.61979090999999997</v>
      </c>
      <c r="W76" s="3">
        <v>0.59016363999999999</v>
      </c>
      <c r="X76" s="3">
        <v>0.63540454999999996</v>
      </c>
      <c r="Y76" s="3">
        <v>0.69511818000000003</v>
      </c>
      <c r="Z76" s="3">
        <v>0.72489091000000005</v>
      </c>
      <c r="AA76" s="3">
        <v>0.63019544999999999</v>
      </c>
      <c r="AB76" s="3">
        <v>0.60660455000000002</v>
      </c>
      <c r="AC76" s="3">
        <v>0.60293635999999995</v>
      </c>
      <c r="AD76" s="3">
        <v>0.62263181999999995</v>
      </c>
      <c r="AE76" s="3">
        <v>1.1234272700000001</v>
      </c>
      <c r="AF76" s="3">
        <v>0.71412273000000004</v>
      </c>
      <c r="AG76" s="3">
        <v>0.76659544999999996</v>
      </c>
      <c r="AH76" s="3">
        <v>0.78173181999999997</v>
      </c>
      <c r="AI76" s="3">
        <v>0.76349999999999996</v>
      </c>
      <c r="AJ76" s="3">
        <v>0.74072727000000005</v>
      </c>
      <c r="AK76" s="3">
        <v>0.68025000000000002</v>
      </c>
      <c r="AL76" s="3">
        <v>0.71509091000000002</v>
      </c>
      <c r="AM76" s="3">
        <v>0.65314545000000002</v>
      </c>
      <c r="AN76" s="3">
        <v>0.69749090999999996</v>
      </c>
      <c r="AO76" s="3">
        <v>0.73624544999999997</v>
      </c>
      <c r="AP76" s="3">
        <v>0.84585454999999998</v>
      </c>
      <c r="AQ76" s="3">
        <v>1.0845090900000001</v>
      </c>
      <c r="AR76" s="3">
        <v>1.00984545</v>
      </c>
      <c r="AS76" s="3">
        <v>0.94577272999999995</v>
      </c>
      <c r="AT76" s="3">
        <v>1.0231772699999999</v>
      </c>
      <c r="AU76" s="3">
        <v>1.01969091</v>
      </c>
      <c r="AV76" s="3">
        <v>0.95298636000000003</v>
      </c>
      <c r="AW76" s="3">
        <v>1.0221954499999999</v>
      </c>
      <c r="AX76" s="3">
        <v>0.88107272999999997</v>
      </c>
      <c r="AY76" s="3">
        <v>0.86228636000000003</v>
      </c>
      <c r="AZ76" s="3">
        <v>1.0122181800000001</v>
      </c>
      <c r="BA76" s="3">
        <v>0.83660000000000001</v>
      </c>
      <c r="BB76" s="3">
        <v>0.68902273000000003</v>
      </c>
      <c r="BC76" s="3">
        <v>0.69710000000000005</v>
      </c>
      <c r="BD76" s="3">
        <v>0.80951817999999998</v>
      </c>
      <c r="BE76" s="3">
        <v>0.79880454999999995</v>
      </c>
      <c r="BF76" s="3">
        <v>0.80974091000000004</v>
      </c>
      <c r="BG76" s="3">
        <v>0.79445454999999998</v>
      </c>
      <c r="BH76" s="3">
        <v>0.77733182000000001</v>
      </c>
      <c r="BI76" s="3">
        <v>0.77132727000000001</v>
      </c>
      <c r="BJ76" s="3">
        <v>0.84965908999999995</v>
      </c>
      <c r="BK76" s="3">
        <v>0.90840909000000003</v>
      </c>
      <c r="BL76" s="3">
        <v>0.83546363999999995</v>
      </c>
      <c r="BM76" s="3">
        <v>0.95645908999999996</v>
      </c>
      <c r="BN76" s="3">
        <v>0.90465909</v>
      </c>
      <c r="BO76" s="3">
        <v>0.90095455000000002</v>
      </c>
      <c r="BP76" s="3">
        <v>0.93179999999999996</v>
      </c>
      <c r="BQ76" s="3">
        <v>0.99426817999999995</v>
      </c>
      <c r="BR76" s="3">
        <v>0.89731364000000002</v>
      </c>
      <c r="BS76" s="3">
        <v>0.80861817999999996</v>
      </c>
      <c r="BT76" s="3">
        <v>0.85409544999999998</v>
      </c>
      <c r="BU76" s="3">
        <v>0.85177272999999998</v>
      </c>
      <c r="BV76" s="3">
        <v>0.78605000000000003</v>
      </c>
      <c r="BW76" s="3">
        <v>0.87845454999999995</v>
      </c>
      <c r="BX76" s="3">
        <v>1.01266364</v>
      </c>
      <c r="BY76" s="3">
        <v>1.00743636</v>
      </c>
      <c r="BZ76" s="3">
        <v>0.97232273000000002</v>
      </c>
      <c r="CA76" s="3">
        <v>0.99613636000000005</v>
      </c>
      <c r="CB76" s="3">
        <v>1.2280909099999999</v>
      </c>
      <c r="CC76" s="3">
        <v>1.0257499999999999</v>
      </c>
      <c r="CD76" s="3">
        <v>1.20715455</v>
      </c>
      <c r="CE76" s="3">
        <v>1.0659863599999999</v>
      </c>
      <c r="CF76" s="3">
        <v>1.1279318199999999</v>
      </c>
      <c r="CG76" s="3">
        <v>1.08185</v>
      </c>
      <c r="CH76" s="3">
        <v>0.97845455000000003</v>
      </c>
      <c r="CI76" s="3">
        <v>1.0188136400000001</v>
      </c>
      <c r="CJ76" s="3">
        <v>0.94391818000000005</v>
      </c>
      <c r="CK76" s="3">
        <v>1.02545</v>
      </c>
      <c r="CL76" s="3">
        <v>1.1219545500000001</v>
      </c>
      <c r="CM76" s="3">
        <v>1.0175772700000001</v>
      </c>
      <c r="CN76" s="3">
        <v>1.09090909</v>
      </c>
      <c r="CO76" s="3">
        <v>1.0107999999999999</v>
      </c>
      <c r="CP76" s="3">
        <v>0.93031817999999999</v>
      </c>
      <c r="CQ76" s="3">
        <v>0.89969544999999995</v>
      </c>
      <c r="CR76" s="3">
        <v>0.92348635999999995</v>
      </c>
      <c r="CS76" s="3">
        <v>1.0223954500000001</v>
      </c>
      <c r="CT76" s="3">
        <v>0.97310454999999996</v>
      </c>
      <c r="CU76" s="3">
        <v>0.96963182000000003</v>
      </c>
      <c r="CV76" s="3">
        <v>0.87057726999999996</v>
      </c>
      <c r="CZ76" s="37">
        <f>(((DX76/2)+DY76+DZ76+(EA76/2))*5)</f>
        <v>19.418712209302299</v>
      </c>
      <c r="DA76" s="37">
        <f>((DW76/2)+(DX76/2)+(EA76/2)+(EB76/2))*5</f>
        <v>12.448656976744177</v>
      </c>
      <c r="DB76" s="37">
        <f>((SUM(DH76:DV76)+(DW76/2)+(EB76/2)+SUM(EC76:EE76))*5)+SUM(DH77:EE77)</f>
        <v>120.53620058139538</v>
      </c>
      <c r="DC76">
        <f>(5*(SUM(E76:CV76)))-CZ76-DA76</f>
        <v>378.12240351395366</v>
      </c>
      <c r="DE76" t="str">
        <f t="shared" si="5"/>
        <v>Residencial</v>
      </c>
      <c r="DF76" t="str">
        <f t="shared" si="5"/>
        <v>4</v>
      </c>
      <c r="DG76" t="str">
        <f t="shared" si="5"/>
        <v>Habil</v>
      </c>
      <c r="DH76" s="25">
        <v>1.0555895348837201</v>
      </c>
      <c r="DI76" s="25">
        <v>0.93956627906976797</v>
      </c>
      <c r="DJ76" s="25">
        <v>0.866991860465116</v>
      </c>
      <c r="DK76" s="25">
        <v>0.86949186046511695</v>
      </c>
      <c r="DL76" s="25">
        <v>0.85797790697674403</v>
      </c>
      <c r="DM76" s="25">
        <v>0.839852325581396</v>
      </c>
      <c r="DN76" s="25">
        <v>0.803859302325581</v>
      </c>
      <c r="DO76" s="25">
        <v>1.01370581395349</v>
      </c>
      <c r="DP76" s="25">
        <v>0.97069069767441896</v>
      </c>
      <c r="DQ76" s="25">
        <v>1.0488999999999999</v>
      </c>
      <c r="DR76" s="25">
        <v>1.0873953488372099</v>
      </c>
      <c r="DS76" s="25">
        <v>1.15731976744186</v>
      </c>
      <c r="DT76" s="25">
        <v>1.01610465116279</v>
      </c>
      <c r="DU76" s="25">
        <v>0.92752674418604597</v>
      </c>
      <c r="DV76" s="25">
        <v>0.97592558139534902</v>
      </c>
      <c r="DW76" s="25">
        <v>1.03855813953488</v>
      </c>
      <c r="DX76" s="25">
        <v>1.1266720930232601</v>
      </c>
      <c r="DY76" s="25">
        <v>1.30733372093023</v>
      </c>
      <c r="DZ76" s="25">
        <v>1.3240930232558099</v>
      </c>
      <c r="EA76" s="25">
        <v>1.3779593023255801</v>
      </c>
      <c r="EB76" s="25">
        <v>1.4362732558139499</v>
      </c>
      <c r="EC76" s="25">
        <v>1.3645918604651199</v>
      </c>
      <c r="ED76" s="25">
        <v>1.2370104651162801</v>
      </c>
      <c r="EE76" s="25">
        <v>1.15749418604651</v>
      </c>
      <c r="EF76" s="32">
        <f>SUM(DH76:EE76)</f>
        <v>25.800883720930226</v>
      </c>
      <c r="EH76" t="s">
        <v>156</v>
      </c>
      <c r="EI76" t="s">
        <v>156</v>
      </c>
      <c r="EJ76" t="s">
        <v>156</v>
      </c>
      <c r="EK76" t="s">
        <v>156</v>
      </c>
      <c r="EL76" t="s">
        <v>156</v>
      </c>
      <c r="EM76" t="s">
        <v>156</v>
      </c>
      <c r="EN76" t="s">
        <v>156</v>
      </c>
      <c r="EO76" t="s">
        <v>156</v>
      </c>
      <c r="EP76" t="s">
        <v>156</v>
      </c>
      <c r="EQ76" t="s">
        <v>156</v>
      </c>
      <c r="ER76" t="s">
        <v>156</v>
      </c>
      <c r="ES76" t="s">
        <v>156</v>
      </c>
      <c r="ET76" t="s">
        <v>156</v>
      </c>
      <c r="EU76" t="s">
        <v>156</v>
      </c>
      <c r="EV76" t="s">
        <v>156</v>
      </c>
      <c r="EW76" t="s">
        <v>156</v>
      </c>
      <c r="EX76" t="s">
        <v>156</v>
      </c>
      <c r="EY76" t="s">
        <v>156</v>
      </c>
      <c r="EZ76" t="s">
        <v>156</v>
      </c>
      <c r="FA76" t="s">
        <v>156</v>
      </c>
      <c r="FB76" t="s">
        <v>156</v>
      </c>
      <c r="FC76" t="s">
        <v>156</v>
      </c>
      <c r="FD76" t="s">
        <v>156</v>
      </c>
      <c r="FE76" t="s">
        <v>156</v>
      </c>
    </row>
    <row r="77" spans="2:161" x14ac:dyDescent="0.25">
      <c r="B77" s="4" t="s">
        <v>117</v>
      </c>
      <c r="C77" s="4" t="s">
        <v>110</v>
      </c>
      <c r="D77" s="4" t="s">
        <v>101</v>
      </c>
      <c r="E77" s="4">
        <v>0.75905</v>
      </c>
      <c r="F77" s="4">
        <v>0.75332273000000005</v>
      </c>
      <c r="G77" s="4">
        <v>0.68664999999999998</v>
      </c>
      <c r="H77" s="4">
        <v>0.76969091000000001</v>
      </c>
      <c r="I77" s="4">
        <v>0.80129090999999997</v>
      </c>
      <c r="J77" s="4">
        <v>0.75767273000000002</v>
      </c>
      <c r="K77" s="4">
        <v>0.65095908999999996</v>
      </c>
      <c r="L77" s="4">
        <v>0.67616818000000001</v>
      </c>
      <c r="M77" s="4">
        <v>0.70795454999999996</v>
      </c>
      <c r="N77" s="4">
        <v>0.61553181999999995</v>
      </c>
      <c r="O77" s="4">
        <v>0.60655908999999997</v>
      </c>
      <c r="P77" s="4">
        <v>0.59245455000000002</v>
      </c>
      <c r="Q77" s="4">
        <v>0.75185908999999995</v>
      </c>
      <c r="R77" s="4">
        <v>0.87880908999999996</v>
      </c>
      <c r="S77" s="4">
        <v>0.63629544999999998</v>
      </c>
      <c r="T77" s="4">
        <v>0.58356817999999999</v>
      </c>
      <c r="U77" s="4">
        <v>0.57287273000000005</v>
      </c>
      <c r="V77" s="4">
        <v>0.58491817999999995</v>
      </c>
      <c r="W77" s="4">
        <v>0.58547727000000005</v>
      </c>
      <c r="X77" s="4">
        <v>0.53195000000000003</v>
      </c>
      <c r="Y77" s="4">
        <v>0.61928636000000004</v>
      </c>
      <c r="Z77" s="4">
        <v>0.67440909000000004</v>
      </c>
      <c r="AA77" s="4">
        <v>0.59255908999999996</v>
      </c>
      <c r="AB77" s="4">
        <v>0.68005455000000004</v>
      </c>
      <c r="AC77" s="4">
        <v>0.53691818000000002</v>
      </c>
      <c r="AD77" s="4">
        <v>0.74131818000000005</v>
      </c>
      <c r="AE77" s="4">
        <v>0.55459999999999998</v>
      </c>
      <c r="AF77" s="4">
        <v>0.52514545000000001</v>
      </c>
      <c r="AG77" s="4">
        <v>0.58569545000000001</v>
      </c>
      <c r="AH77" s="4">
        <v>0.88485455000000002</v>
      </c>
      <c r="AI77" s="4">
        <v>0.65848182</v>
      </c>
      <c r="AJ77" s="4">
        <v>0.58746363999999995</v>
      </c>
      <c r="AK77" s="4">
        <v>0.97512726999999999</v>
      </c>
      <c r="AL77" s="4">
        <v>1.02071818</v>
      </c>
      <c r="AM77" s="4">
        <v>0.73237726999999997</v>
      </c>
      <c r="AN77" s="4">
        <v>0.86178182000000003</v>
      </c>
      <c r="AO77" s="4">
        <v>0.76859999999999995</v>
      </c>
      <c r="AP77" s="4">
        <v>0.92145909000000004</v>
      </c>
      <c r="AQ77" s="4">
        <v>1.05266818</v>
      </c>
      <c r="AR77" s="4">
        <v>0.96489091000000005</v>
      </c>
      <c r="AS77" s="4">
        <v>1.1029954500000001</v>
      </c>
      <c r="AT77" s="4">
        <v>0.91664091000000003</v>
      </c>
      <c r="AU77" s="4">
        <v>0.79107727000000005</v>
      </c>
      <c r="AV77" s="4">
        <v>0.75692272999999999</v>
      </c>
      <c r="AW77" s="4">
        <v>0.76049999999999995</v>
      </c>
      <c r="AX77" s="4">
        <v>0.80046817999999997</v>
      </c>
      <c r="AY77" s="4">
        <v>0.85360455000000002</v>
      </c>
      <c r="AZ77" s="4">
        <v>0.82876817999999997</v>
      </c>
      <c r="BA77" s="4">
        <v>0.83043635999999998</v>
      </c>
      <c r="BB77" s="4">
        <v>0.72363635999999998</v>
      </c>
      <c r="BC77" s="4">
        <v>0.63801364000000005</v>
      </c>
      <c r="BD77" s="4">
        <v>0.58709999999999996</v>
      </c>
      <c r="BE77" s="4">
        <v>0.67231364000000005</v>
      </c>
      <c r="BF77" s="4">
        <v>0.78756364000000001</v>
      </c>
      <c r="BG77" s="4">
        <v>0.70907726999999998</v>
      </c>
      <c r="BH77" s="4">
        <v>0.62348636000000002</v>
      </c>
      <c r="BI77" s="4">
        <v>0.62714999999999999</v>
      </c>
      <c r="BJ77" s="4">
        <v>0.68538635999999997</v>
      </c>
      <c r="BK77" s="4">
        <v>0.76751364</v>
      </c>
      <c r="BL77" s="4">
        <v>0.84210909</v>
      </c>
      <c r="BM77" s="4">
        <v>0.75453181999999996</v>
      </c>
      <c r="BN77" s="4">
        <v>0.77411817999999999</v>
      </c>
      <c r="BO77" s="4">
        <v>0.76459999999999995</v>
      </c>
      <c r="BP77" s="4">
        <v>0.85940000000000005</v>
      </c>
      <c r="BQ77" s="4">
        <v>0.80615455000000003</v>
      </c>
      <c r="BR77" s="4">
        <v>0.89156363999999999</v>
      </c>
      <c r="BS77" s="4">
        <v>0.76551364</v>
      </c>
      <c r="BT77" s="4">
        <v>0.90427272999999997</v>
      </c>
      <c r="BU77" s="4">
        <v>0.91554091000000004</v>
      </c>
      <c r="BV77" s="4">
        <v>0.80667272999999995</v>
      </c>
      <c r="BW77" s="4">
        <v>0.81137727000000004</v>
      </c>
      <c r="BX77" s="4">
        <v>0.99314544999999999</v>
      </c>
      <c r="BY77" s="4">
        <v>1.07855455</v>
      </c>
      <c r="BZ77" s="4">
        <v>1.30369091</v>
      </c>
      <c r="CA77" s="4">
        <v>1.4394045499999999</v>
      </c>
      <c r="CB77" s="4">
        <v>1.2809909100000001</v>
      </c>
      <c r="CC77" s="4">
        <v>1.09517273</v>
      </c>
      <c r="CD77" s="4">
        <v>1.1797681799999999</v>
      </c>
      <c r="CE77" s="4">
        <v>1.2310409099999999</v>
      </c>
      <c r="CF77" s="4">
        <v>1.15248182</v>
      </c>
      <c r="CG77" s="4">
        <v>1.3249227299999999</v>
      </c>
      <c r="CH77" s="4">
        <v>1.11398636</v>
      </c>
      <c r="CI77" s="4">
        <v>1.0509545499999999</v>
      </c>
      <c r="CJ77" s="4">
        <v>1.07314091</v>
      </c>
      <c r="CK77" s="4">
        <v>1.21153636</v>
      </c>
      <c r="CL77" s="4">
        <v>1.2427545499999999</v>
      </c>
      <c r="CM77" s="4">
        <v>1.10695455</v>
      </c>
      <c r="CN77" s="4">
        <v>0.98642726999999997</v>
      </c>
      <c r="CO77" s="4">
        <v>0.91328182000000002</v>
      </c>
      <c r="CP77" s="4">
        <v>0.89752726999999999</v>
      </c>
      <c r="CQ77" s="4">
        <v>0.88960908999999999</v>
      </c>
      <c r="CR77" s="4">
        <v>0.92476818000000005</v>
      </c>
      <c r="CS77" s="4">
        <v>0.88128636000000005</v>
      </c>
      <c r="CT77" s="4">
        <v>0.86525909000000001</v>
      </c>
      <c r="CU77" s="4">
        <v>0.70581817999999996</v>
      </c>
      <c r="CV77" s="4">
        <v>0.74165455000000002</v>
      </c>
      <c r="CZ77" s="40">
        <f>CZ76/SUM($CZ76:$DB76)</f>
        <v>0.12741638689260373</v>
      </c>
      <c r="DA77" s="40">
        <f>DA76/SUM($CZ76:$DB76)</f>
        <v>8.1682187600592523E-2</v>
      </c>
      <c r="DB77" s="40">
        <f>DB76/SUM($CZ76:$DB76)</f>
        <v>0.79090142550680365</v>
      </c>
      <c r="DE77" t="str">
        <f t="shared" ref="DE77:DE92" si="6">B77</f>
        <v>Residencial</v>
      </c>
      <c r="DF77" t="str">
        <f t="shared" ref="DF77:DF92" si="7">C77</f>
        <v>4</v>
      </c>
      <c r="DG77" t="str">
        <f t="shared" ref="DG77:DG92" si="8">D77</f>
        <v>Sabado</v>
      </c>
      <c r="DH77" s="25">
        <v>0.91898837209302298</v>
      </c>
      <c r="DI77" s="25">
        <v>0.99747906976744205</v>
      </c>
      <c r="DJ77" s="25">
        <v>0.88327209302325604</v>
      </c>
      <c r="DK77" s="25">
        <v>0.84456860465116301</v>
      </c>
      <c r="DL77" s="25">
        <v>0.70205465116279098</v>
      </c>
      <c r="DM77" s="25">
        <v>0.67664999999999997</v>
      </c>
      <c r="DN77" s="25">
        <v>0.82389999999999997</v>
      </c>
      <c r="DO77" s="25">
        <v>0.685980232558139</v>
      </c>
      <c r="DP77" s="25">
        <v>0.87706976744186105</v>
      </c>
      <c r="DQ77" s="25">
        <v>0.84675930232558105</v>
      </c>
      <c r="DR77" s="25">
        <v>0.91593720930232503</v>
      </c>
      <c r="DS77" s="25">
        <v>0.99332906976744195</v>
      </c>
      <c r="DT77" s="25">
        <v>0.98491162790697695</v>
      </c>
      <c r="DU77" s="25">
        <v>0.92171627906976705</v>
      </c>
      <c r="DV77" s="25">
        <v>0.98183023255813995</v>
      </c>
      <c r="DW77" s="25">
        <v>0.89143488372093005</v>
      </c>
      <c r="DX77" s="25">
        <v>0.99693837209302305</v>
      </c>
      <c r="DY77" s="25">
        <v>1.3271860465116301</v>
      </c>
      <c r="DZ77" s="25">
        <v>1.19930697674419</v>
      </c>
      <c r="EA77" s="25">
        <v>1.3544813953488399</v>
      </c>
      <c r="EB77" s="25">
        <v>1.2828209302325599</v>
      </c>
      <c r="EC77" s="25">
        <v>1.1024732558139501</v>
      </c>
      <c r="ED77" s="25">
        <v>1.14451860465116</v>
      </c>
      <c r="EE77" s="25">
        <v>1.04554418604651</v>
      </c>
      <c r="EH77" s="25">
        <v>3.0494818200000005</v>
      </c>
      <c r="EI77" s="25">
        <v>2.9294840899999999</v>
      </c>
      <c r="EJ77" s="25">
        <v>2.6769909150000002</v>
      </c>
      <c r="EK77" s="25">
        <v>2.7827795399999999</v>
      </c>
      <c r="EL77" s="25">
        <v>2.4876840900000001</v>
      </c>
      <c r="EM77" s="25">
        <v>2.5232999999999999</v>
      </c>
      <c r="EN77" s="25">
        <v>2.5119522650000001</v>
      </c>
      <c r="EO77" s="25">
        <v>2.7084136399999998</v>
      </c>
      <c r="EP77" s="25">
        <v>3.1648977249999999</v>
      </c>
      <c r="EQ77" s="25">
        <v>3.4057818199999996</v>
      </c>
      <c r="ER77" s="25">
        <v>3.65220682</v>
      </c>
      <c r="ES77" s="25">
        <v>3.3735363650000001</v>
      </c>
      <c r="ET77" s="25">
        <v>3.0000681849999999</v>
      </c>
      <c r="EU77" s="25">
        <v>3.11912045</v>
      </c>
      <c r="EV77" s="25">
        <v>3.24536136</v>
      </c>
      <c r="EW77" s="25">
        <v>3.4537295499999998</v>
      </c>
      <c r="EX77" s="25">
        <v>3.3778477349999996</v>
      </c>
      <c r="EY77" s="25">
        <v>3.4827272750000002</v>
      </c>
      <c r="EZ77" s="25">
        <v>4.6696522750000007</v>
      </c>
      <c r="FA77" s="25">
        <v>4.4692068200000001</v>
      </c>
      <c r="FB77" s="25">
        <v>4.2521295450000007</v>
      </c>
      <c r="FC77" s="25">
        <v>4.1234704549999996</v>
      </c>
      <c r="FD77" s="25">
        <v>3.4343477249999999</v>
      </c>
      <c r="FE77" s="25">
        <v>3.1286340950000002</v>
      </c>
    </row>
    <row r="78" spans="2:161" x14ac:dyDescent="0.25">
      <c r="B78" s="5" t="s">
        <v>117</v>
      </c>
      <c r="C78" s="5" t="s">
        <v>110</v>
      </c>
      <c r="D78" s="5" t="s">
        <v>102</v>
      </c>
      <c r="E78" s="5">
        <v>0.90433635999999995</v>
      </c>
      <c r="F78" s="5">
        <v>0.77859544999999997</v>
      </c>
      <c r="G78" s="5">
        <v>0.69211363999999997</v>
      </c>
      <c r="H78" s="5">
        <v>0.75520454999999997</v>
      </c>
      <c r="I78" s="5">
        <v>0.79661364000000001</v>
      </c>
      <c r="J78" s="5">
        <v>0.73603635999999995</v>
      </c>
      <c r="K78" s="5">
        <v>0.72775909000000005</v>
      </c>
      <c r="L78" s="5">
        <v>0.71246818000000001</v>
      </c>
      <c r="M78" s="5">
        <v>0.76814545000000001</v>
      </c>
      <c r="N78" s="5">
        <v>0.70348182000000004</v>
      </c>
      <c r="O78" s="5">
        <v>0.68986364</v>
      </c>
      <c r="P78" s="5">
        <v>0.66999091</v>
      </c>
      <c r="Q78" s="5">
        <v>0.64394545000000003</v>
      </c>
      <c r="R78" s="5">
        <v>0.71721363999999999</v>
      </c>
      <c r="S78" s="5">
        <v>0.67321818</v>
      </c>
      <c r="T78" s="5">
        <v>0.68064999999999998</v>
      </c>
      <c r="U78" s="5">
        <v>0.68298181999999996</v>
      </c>
      <c r="V78" s="5">
        <v>0.66626817999999999</v>
      </c>
      <c r="W78" s="5">
        <v>0.68825455000000002</v>
      </c>
      <c r="X78" s="5">
        <v>0.66264544999999997</v>
      </c>
      <c r="Y78" s="5">
        <v>0.64008635999999997</v>
      </c>
      <c r="Z78" s="5">
        <v>0.61772273</v>
      </c>
      <c r="AA78" s="5">
        <v>0.61825454999999996</v>
      </c>
      <c r="AB78" s="5">
        <v>0.60422726999999998</v>
      </c>
      <c r="AC78" s="5">
        <v>0.66553636000000005</v>
      </c>
      <c r="AD78" s="5">
        <v>0.64684090999999999</v>
      </c>
      <c r="AE78" s="5">
        <v>0.61133636000000002</v>
      </c>
      <c r="AF78" s="5">
        <v>0.74220909000000002</v>
      </c>
      <c r="AG78" s="5">
        <v>0.77337272999999995</v>
      </c>
      <c r="AH78" s="5">
        <v>0.70418636000000001</v>
      </c>
      <c r="AI78" s="5">
        <v>0.62002272999999997</v>
      </c>
      <c r="AJ78" s="5">
        <v>0.60275000000000001</v>
      </c>
      <c r="AK78" s="5">
        <v>0.66624090999999996</v>
      </c>
      <c r="AL78" s="5">
        <v>0.64273636000000001</v>
      </c>
      <c r="AM78" s="5">
        <v>0.79074999999999995</v>
      </c>
      <c r="AN78" s="5">
        <v>0.64006364000000004</v>
      </c>
      <c r="AO78" s="5">
        <v>0.70159090999999996</v>
      </c>
      <c r="AP78" s="5">
        <v>0.66972273000000004</v>
      </c>
      <c r="AQ78" s="5">
        <v>1.00785909</v>
      </c>
      <c r="AR78" s="5">
        <v>0.72477272999999998</v>
      </c>
      <c r="AS78" s="5">
        <v>0.81403181999999996</v>
      </c>
      <c r="AT78" s="5">
        <v>0.89864999999999995</v>
      </c>
      <c r="AU78" s="5">
        <v>1.04026364</v>
      </c>
      <c r="AV78" s="5">
        <v>0.98383182000000002</v>
      </c>
      <c r="AW78" s="5">
        <v>0.92153636000000005</v>
      </c>
      <c r="AX78" s="5">
        <v>0.91456364000000001</v>
      </c>
      <c r="AY78" s="5">
        <v>0.85686817999999998</v>
      </c>
      <c r="AZ78" s="5">
        <v>0.81076364000000001</v>
      </c>
      <c r="BA78" s="5">
        <v>0.84023181999999996</v>
      </c>
      <c r="BB78" s="5">
        <v>0.90757273000000005</v>
      </c>
      <c r="BC78" s="5">
        <v>0.76500455000000001</v>
      </c>
      <c r="BD78" s="5">
        <v>0.70814091000000001</v>
      </c>
      <c r="BE78" s="5">
        <v>0.91230909000000004</v>
      </c>
      <c r="BF78" s="5">
        <v>0.87304545</v>
      </c>
      <c r="BG78" s="5">
        <v>0.87048636000000001</v>
      </c>
      <c r="BH78" s="5">
        <v>0.78995908999999997</v>
      </c>
      <c r="BI78" s="5">
        <v>0.80853635999999995</v>
      </c>
      <c r="BJ78" s="5">
        <v>0.92884999999999995</v>
      </c>
      <c r="BK78" s="5">
        <v>0.91562726999999999</v>
      </c>
      <c r="BL78" s="5">
        <v>0.91554999999999997</v>
      </c>
      <c r="BM78" s="5">
        <v>0.94402273000000003</v>
      </c>
      <c r="BN78" s="5">
        <v>1.03391364</v>
      </c>
      <c r="BO78" s="5">
        <v>0.93595455000000005</v>
      </c>
      <c r="BP78" s="5">
        <v>0.84091817999999996</v>
      </c>
      <c r="BQ78" s="5">
        <v>0.87936364</v>
      </c>
      <c r="BR78" s="5">
        <v>0.89760454999999995</v>
      </c>
      <c r="BS78" s="5">
        <v>0.80552727000000002</v>
      </c>
      <c r="BT78" s="5">
        <v>0.80569544999999998</v>
      </c>
      <c r="BU78" s="5">
        <v>0.82125455000000003</v>
      </c>
      <c r="BV78" s="5">
        <v>0.78474091000000001</v>
      </c>
      <c r="BW78" s="5">
        <v>0.86075908999999995</v>
      </c>
      <c r="BX78" s="5">
        <v>0.97196364000000002</v>
      </c>
      <c r="BY78" s="5">
        <v>1.03417727</v>
      </c>
      <c r="BZ78" s="5">
        <v>1.01499545</v>
      </c>
      <c r="CA78" s="5">
        <v>1.1256136400000001</v>
      </c>
      <c r="CB78" s="5">
        <v>1.0618772700000001</v>
      </c>
      <c r="CC78" s="5">
        <v>1.22807727</v>
      </c>
      <c r="CD78" s="5">
        <v>1.12448182</v>
      </c>
      <c r="CE78" s="5">
        <v>0.91236364000000003</v>
      </c>
      <c r="CF78" s="5">
        <v>1.01502727</v>
      </c>
      <c r="CG78" s="5">
        <v>1.262</v>
      </c>
      <c r="CH78" s="5">
        <v>0.91286818000000003</v>
      </c>
      <c r="CI78" s="5">
        <v>1.01095</v>
      </c>
      <c r="CJ78" s="5">
        <v>0.75543636000000003</v>
      </c>
      <c r="CK78" s="5">
        <v>0.86698635999999996</v>
      </c>
      <c r="CL78" s="5">
        <v>0.93969091000000005</v>
      </c>
      <c r="CM78" s="5">
        <v>0.98292727000000002</v>
      </c>
      <c r="CN78" s="5">
        <v>0.90966364</v>
      </c>
      <c r="CO78" s="5">
        <v>0.78458636000000004</v>
      </c>
      <c r="CP78" s="5">
        <v>0.81407726999999996</v>
      </c>
      <c r="CQ78" s="5">
        <v>0.81649090999999996</v>
      </c>
      <c r="CR78" s="5">
        <v>0.82835455000000002</v>
      </c>
      <c r="CS78" s="5">
        <v>0.81897273000000004</v>
      </c>
      <c r="CT78" s="5">
        <v>0.75248181999999997</v>
      </c>
      <c r="CU78" s="5">
        <v>0.75537273000000005</v>
      </c>
      <c r="CV78" s="5">
        <v>0.73642273000000003</v>
      </c>
      <c r="CZ78" s="37">
        <v>0.11767120726853034</v>
      </c>
      <c r="DA78" s="37">
        <v>6.6210104253537169E-2</v>
      </c>
      <c r="DB78" s="37">
        <v>0.81611868847793245</v>
      </c>
      <c r="DE78" t="str">
        <f t="shared" si="6"/>
        <v>Residencial</v>
      </c>
      <c r="DF78" t="str">
        <f t="shared" si="7"/>
        <v>4</v>
      </c>
      <c r="DG78" t="str">
        <f t="shared" si="8"/>
        <v>Domingo</v>
      </c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H78" t="s">
        <v>156</v>
      </c>
      <c r="EI78" t="s">
        <v>156</v>
      </c>
      <c r="EJ78" t="s">
        <v>156</v>
      </c>
      <c r="EK78" t="s">
        <v>156</v>
      </c>
      <c r="EL78" t="s">
        <v>156</v>
      </c>
      <c r="EM78" t="s">
        <v>156</v>
      </c>
      <c r="EN78" t="s">
        <v>156</v>
      </c>
      <c r="EO78" t="s">
        <v>156</v>
      </c>
      <c r="EP78" t="s">
        <v>156</v>
      </c>
      <c r="EQ78" t="s">
        <v>156</v>
      </c>
      <c r="ER78" t="s">
        <v>156</v>
      </c>
      <c r="ES78" t="s">
        <v>156</v>
      </c>
      <c r="ET78" t="s">
        <v>156</v>
      </c>
      <c r="EU78" t="s">
        <v>156</v>
      </c>
      <c r="EV78" t="s">
        <v>156</v>
      </c>
      <c r="EW78" t="s">
        <v>156</v>
      </c>
      <c r="EX78" t="s">
        <v>156</v>
      </c>
      <c r="EY78" t="s">
        <v>156</v>
      </c>
      <c r="EZ78" t="s">
        <v>156</v>
      </c>
      <c r="FA78" t="s">
        <v>156</v>
      </c>
      <c r="FB78" t="s">
        <v>156</v>
      </c>
      <c r="FC78" t="s">
        <v>156</v>
      </c>
      <c r="FD78" t="s">
        <v>156</v>
      </c>
      <c r="FE78" t="s">
        <v>156</v>
      </c>
    </row>
    <row r="79" spans="2:161" x14ac:dyDescent="0.25">
      <c r="B79" s="3" t="s">
        <v>117</v>
      </c>
      <c r="C79" s="3" t="s">
        <v>111</v>
      </c>
      <c r="D79" s="3" t="s">
        <v>100</v>
      </c>
      <c r="E79" s="3">
        <v>1.5168428599999999</v>
      </c>
      <c r="F79" s="3">
        <v>1.3847571400000001</v>
      </c>
      <c r="G79" s="3">
        <v>1.34564762</v>
      </c>
      <c r="H79" s="3">
        <v>1.3210714299999999</v>
      </c>
      <c r="I79" s="3">
        <v>1.3325</v>
      </c>
      <c r="J79" s="3">
        <v>1.5003142899999999</v>
      </c>
      <c r="K79" s="3">
        <v>1.41134286</v>
      </c>
      <c r="L79" s="3">
        <v>1.2219809500000001</v>
      </c>
      <c r="M79" s="3">
        <v>1.33011905</v>
      </c>
      <c r="N79" s="3">
        <v>1.2771619000000001</v>
      </c>
      <c r="O79" s="3">
        <v>1.25597143</v>
      </c>
      <c r="P79" s="3">
        <v>1.2349619000000001</v>
      </c>
      <c r="Q79" s="3">
        <v>1.21685238</v>
      </c>
      <c r="R79" s="3">
        <v>1.22828571</v>
      </c>
      <c r="S79" s="3">
        <v>1.1727428600000001</v>
      </c>
      <c r="T79" s="3">
        <v>1.2450142900000001</v>
      </c>
      <c r="U79" s="3">
        <v>1.19226667</v>
      </c>
      <c r="V79" s="3">
        <v>1.1662142900000001</v>
      </c>
      <c r="W79" s="3">
        <v>1.15972381</v>
      </c>
      <c r="X79" s="3">
        <v>1.1667952399999999</v>
      </c>
      <c r="Y79" s="3">
        <v>1.10874286</v>
      </c>
      <c r="Z79" s="3">
        <v>1.2187047600000001</v>
      </c>
      <c r="AA79" s="3">
        <v>1.1169</v>
      </c>
      <c r="AB79" s="3">
        <v>1.1593047599999999</v>
      </c>
      <c r="AC79" s="3">
        <v>1.3095142900000001</v>
      </c>
      <c r="AD79" s="3">
        <v>1.29964762</v>
      </c>
      <c r="AE79" s="3">
        <v>1.6872619</v>
      </c>
      <c r="AF79" s="3">
        <v>1.4369571400000001</v>
      </c>
      <c r="AG79" s="3">
        <v>1.3518333300000001</v>
      </c>
      <c r="AH79" s="3">
        <v>1.27689048</v>
      </c>
      <c r="AI79" s="3">
        <v>1.3166381</v>
      </c>
      <c r="AJ79" s="3">
        <v>1.2827714299999999</v>
      </c>
      <c r="AK79" s="3">
        <v>1.4359761900000001</v>
      </c>
      <c r="AL79" s="3">
        <v>1.6856904800000001</v>
      </c>
      <c r="AM79" s="3">
        <v>1.74699048</v>
      </c>
      <c r="AN79" s="3">
        <v>1.65840952</v>
      </c>
      <c r="AO79" s="3">
        <v>1.9021285699999999</v>
      </c>
      <c r="AP79" s="3">
        <v>1.6521047600000001</v>
      </c>
      <c r="AQ79" s="3">
        <v>1.5559666700000001</v>
      </c>
      <c r="AR79" s="3">
        <v>1.7527619000000001</v>
      </c>
      <c r="AS79" s="3">
        <v>1.7429428600000001</v>
      </c>
      <c r="AT79" s="3">
        <v>1.7243190500000001</v>
      </c>
      <c r="AU79" s="3">
        <v>1.6251523800000001</v>
      </c>
      <c r="AV79" s="3">
        <v>1.6417190500000001</v>
      </c>
      <c r="AW79" s="3">
        <v>1.5462809500000001</v>
      </c>
      <c r="AX79" s="3">
        <v>1.64596667</v>
      </c>
      <c r="AY79" s="3">
        <v>1.6421952399999999</v>
      </c>
      <c r="AZ79" s="3">
        <v>1.8636190500000001</v>
      </c>
      <c r="BA79" s="3">
        <v>1.6480761900000001</v>
      </c>
      <c r="BB79" s="3">
        <v>1.73299048</v>
      </c>
      <c r="BC79" s="3">
        <v>1.6591190499999999</v>
      </c>
      <c r="BD79" s="3">
        <v>1.6062428600000001</v>
      </c>
      <c r="BE79" s="3">
        <v>1.6312238100000001</v>
      </c>
      <c r="BF79" s="3">
        <v>1.7347857099999999</v>
      </c>
      <c r="BG79" s="3">
        <v>1.7576619</v>
      </c>
      <c r="BH79" s="3">
        <v>1.7112238099999999</v>
      </c>
      <c r="BI79" s="3">
        <v>1.8431714299999999</v>
      </c>
      <c r="BJ79" s="3">
        <v>1.96698095</v>
      </c>
      <c r="BK79" s="3">
        <v>1.90580952</v>
      </c>
      <c r="BL79" s="3">
        <v>1.9238904800000001</v>
      </c>
      <c r="BM79" s="3">
        <v>2.0361095200000001</v>
      </c>
      <c r="BN79" s="3">
        <v>2.1482476199999998</v>
      </c>
      <c r="BO79" s="3">
        <v>2.21484762</v>
      </c>
      <c r="BP79" s="3">
        <v>2.2843333299999999</v>
      </c>
      <c r="BQ79" s="3">
        <v>1.93198571</v>
      </c>
      <c r="BR79" s="3">
        <v>1.86505714</v>
      </c>
      <c r="BS79" s="3">
        <v>1.8220666700000001</v>
      </c>
      <c r="BT79" s="3">
        <v>1.8942285699999999</v>
      </c>
      <c r="BU79" s="3">
        <v>2.0239190499999999</v>
      </c>
      <c r="BV79" s="3">
        <v>2.0119904800000001</v>
      </c>
      <c r="BW79" s="3">
        <v>1.9138761900000001</v>
      </c>
      <c r="BX79" s="3">
        <v>2.1776761900000001</v>
      </c>
      <c r="BY79" s="3">
        <v>2.0660047600000002</v>
      </c>
      <c r="BZ79" s="3">
        <v>2.1412238100000001</v>
      </c>
      <c r="CA79" s="3">
        <v>2.4193190499999999</v>
      </c>
      <c r="CB79" s="3">
        <v>2.57654286</v>
      </c>
      <c r="CC79" s="3">
        <v>2.5520095199999999</v>
      </c>
      <c r="CD79" s="3">
        <v>2.33988095</v>
      </c>
      <c r="CE79" s="3">
        <v>2.29465714</v>
      </c>
      <c r="CF79" s="3">
        <v>2.4275238099999998</v>
      </c>
      <c r="CG79" s="3">
        <v>2.3619666700000002</v>
      </c>
      <c r="CH79" s="3">
        <v>2.25351905</v>
      </c>
      <c r="CI79" s="3">
        <v>2.6488999999999998</v>
      </c>
      <c r="CJ79" s="3">
        <v>2.2388285699999999</v>
      </c>
      <c r="CK79" s="3">
        <v>2.3639190499999998</v>
      </c>
      <c r="CL79" s="3">
        <v>2.3156047599999998</v>
      </c>
      <c r="CM79" s="3">
        <v>2.06422857</v>
      </c>
      <c r="CN79" s="3">
        <v>2.1995666699999998</v>
      </c>
      <c r="CO79" s="3">
        <v>2.0927761899999999</v>
      </c>
      <c r="CP79" s="3">
        <v>2.03234286</v>
      </c>
      <c r="CQ79" s="3">
        <v>1.9395809500000001</v>
      </c>
      <c r="CR79" s="3">
        <v>1.98964762</v>
      </c>
      <c r="CS79" s="3">
        <v>1.9403047600000001</v>
      </c>
      <c r="CT79" s="3">
        <v>1.9605714299999999</v>
      </c>
      <c r="CU79" s="3">
        <v>1.9140047600000001</v>
      </c>
      <c r="CV79" s="3">
        <v>1.65989524</v>
      </c>
      <c r="CZ79" s="37">
        <f>(((DX79/2)+DY79+DZ79+(EA79/2))*5)</f>
        <v>71.150665935673302</v>
      </c>
      <c r="DA79" s="37">
        <f>((DW79/2)+(DX79/2)+(EA79/2)+(EB79/2))*5</f>
        <v>47.739595029238401</v>
      </c>
      <c r="DB79" s="37">
        <f>((SUM(DH79:DV79)+(DW79/2)+(EB79/2)+SUM(EC79:EE79))*5)+SUM(DH80:EE80)</f>
        <v>495.01087704680583</v>
      </c>
      <c r="DE79" t="str">
        <f t="shared" si="6"/>
        <v>Residencial</v>
      </c>
      <c r="DF79" t="str">
        <f t="shared" si="7"/>
        <v>5</v>
      </c>
      <c r="DG79" t="str">
        <f t="shared" si="8"/>
        <v>Habil</v>
      </c>
      <c r="DH79" s="25">
        <v>3.73405292397632</v>
      </c>
      <c r="DI79" s="25">
        <v>3.4630710526315802</v>
      </c>
      <c r="DJ79" s="25">
        <v>3.3578766081877198</v>
      </c>
      <c r="DK79" s="25">
        <v>3.2935318713456101</v>
      </c>
      <c r="DL79" s="25">
        <v>3.3096926900587702</v>
      </c>
      <c r="DM79" s="25">
        <v>3.3714672514622799</v>
      </c>
      <c r="DN79" s="25">
        <v>3.5835441520464899</v>
      </c>
      <c r="DO79" s="25">
        <v>3.9571994152052601</v>
      </c>
      <c r="DP79" s="25">
        <v>4.3316213450324597</v>
      </c>
      <c r="DQ79" s="25">
        <v>4.4265312865491202</v>
      </c>
      <c r="DR79" s="25">
        <v>4.4171251461982504</v>
      </c>
      <c r="DS79" s="25">
        <v>4.5446672514622799</v>
      </c>
      <c r="DT79" s="25">
        <v>4.2330622807017599</v>
      </c>
      <c r="DU79" s="25">
        <v>4.5156923976614003</v>
      </c>
      <c r="DV79" s="25">
        <v>4.7074959064324604</v>
      </c>
      <c r="DW79" s="25">
        <v>4.5820622807017601</v>
      </c>
      <c r="DX79" s="25">
        <v>4.5637239766078999</v>
      </c>
      <c r="DY79" s="25">
        <v>4.5873447368421099</v>
      </c>
      <c r="DZ79" s="25">
        <v>4.85375847953246</v>
      </c>
      <c r="EA79" s="25">
        <v>5.0143359649122798</v>
      </c>
      <c r="EB79" s="25">
        <v>4.93571578947342</v>
      </c>
      <c r="EC79" s="25">
        <v>4.9203000000000001</v>
      </c>
      <c r="ED79" s="25">
        <v>4.4836824561403503</v>
      </c>
      <c r="EE79" s="25">
        <v>4.1908415204684202</v>
      </c>
      <c r="EH79" t="s">
        <v>156</v>
      </c>
      <c r="EI79" t="s">
        <v>156</v>
      </c>
      <c r="EJ79" t="s">
        <v>156</v>
      </c>
      <c r="EK79" t="s">
        <v>156</v>
      </c>
      <c r="EL79" t="s">
        <v>156</v>
      </c>
      <c r="EM79" t="s">
        <v>156</v>
      </c>
      <c r="EN79" t="s">
        <v>156</v>
      </c>
      <c r="EO79" t="s">
        <v>156</v>
      </c>
      <c r="EP79" t="s">
        <v>156</v>
      </c>
      <c r="EQ79" t="s">
        <v>156</v>
      </c>
      <c r="ER79" t="s">
        <v>156</v>
      </c>
      <c r="ES79" t="s">
        <v>156</v>
      </c>
      <c r="ET79" t="s">
        <v>156</v>
      </c>
      <c r="EU79" t="s">
        <v>156</v>
      </c>
      <c r="EV79" t="s">
        <v>156</v>
      </c>
      <c r="EW79" t="s">
        <v>156</v>
      </c>
      <c r="EX79" t="s">
        <v>156</v>
      </c>
      <c r="EY79" t="s">
        <v>156</v>
      </c>
      <c r="EZ79" t="s">
        <v>156</v>
      </c>
      <c r="FA79" t="s">
        <v>156</v>
      </c>
      <c r="FB79" t="s">
        <v>156</v>
      </c>
      <c r="FC79" t="s">
        <v>156</v>
      </c>
      <c r="FD79" t="s">
        <v>156</v>
      </c>
      <c r="FE79" t="s">
        <v>156</v>
      </c>
    </row>
    <row r="80" spans="2:161" x14ac:dyDescent="0.25">
      <c r="B80" s="4" t="s">
        <v>117</v>
      </c>
      <c r="C80" s="4" t="s">
        <v>111</v>
      </c>
      <c r="D80" s="4" t="s">
        <v>101</v>
      </c>
      <c r="E80" s="4">
        <v>1.7739095199999999</v>
      </c>
      <c r="F80" s="4">
        <v>1.7547761900000001</v>
      </c>
      <c r="G80" s="4">
        <v>1.5232380999999999</v>
      </c>
      <c r="H80" s="4">
        <v>1.4646333300000001</v>
      </c>
      <c r="I80" s="4">
        <v>1.5001523800000001</v>
      </c>
      <c r="J80" s="4">
        <v>1.33289524</v>
      </c>
      <c r="K80" s="4">
        <v>1.3893</v>
      </c>
      <c r="L80" s="4">
        <v>1.3573142899999999</v>
      </c>
      <c r="M80" s="4">
        <v>1.49012857</v>
      </c>
      <c r="N80" s="4">
        <v>1.26327619</v>
      </c>
      <c r="O80" s="4">
        <v>1.36359048</v>
      </c>
      <c r="P80" s="4">
        <v>1.1665714300000001</v>
      </c>
      <c r="Q80" s="4">
        <v>1.1930523799999999</v>
      </c>
      <c r="R80" s="4">
        <v>1.13558095</v>
      </c>
      <c r="S80" s="4">
        <v>1.1399047600000001</v>
      </c>
      <c r="T80" s="4">
        <v>1.14257619</v>
      </c>
      <c r="U80" s="4">
        <v>1.11389048</v>
      </c>
      <c r="V80" s="4">
        <v>1.1799904800000001</v>
      </c>
      <c r="W80" s="4">
        <v>1.15713333</v>
      </c>
      <c r="X80" s="4">
        <v>1.2965381</v>
      </c>
      <c r="Y80" s="4">
        <v>1.2784761899999999</v>
      </c>
      <c r="Z80" s="4">
        <v>1.1951857100000001</v>
      </c>
      <c r="AA80" s="4">
        <v>1.1773523800000001</v>
      </c>
      <c r="AB80" s="4">
        <v>1.2303381</v>
      </c>
      <c r="AC80" s="4">
        <v>1.2534857100000001</v>
      </c>
      <c r="AD80" s="4">
        <v>1.2607999999999999</v>
      </c>
      <c r="AE80" s="4">
        <v>1.1721999999999999</v>
      </c>
      <c r="AF80" s="4">
        <v>1.1194761900000001</v>
      </c>
      <c r="AG80" s="4">
        <v>1.1573190499999999</v>
      </c>
      <c r="AH80" s="4">
        <v>1.11705714</v>
      </c>
      <c r="AI80" s="4">
        <v>1.2349666699999999</v>
      </c>
      <c r="AJ80" s="4">
        <v>1.1737761900000001</v>
      </c>
      <c r="AK80" s="4">
        <v>1.22038571</v>
      </c>
      <c r="AL80" s="4">
        <v>1.3574190500000001</v>
      </c>
      <c r="AM80" s="4">
        <v>1.3543666700000001</v>
      </c>
      <c r="AN80" s="4">
        <v>1.6827000000000001</v>
      </c>
      <c r="AO80" s="4">
        <v>1.4817095199999999</v>
      </c>
      <c r="AP80" s="4">
        <v>1.58749048</v>
      </c>
      <c r="AQ80" s="4">
        <v>1.4381333300000001</v>
      </c>
      <c r="AR80" s="4">
        <v>1.5053952399999999</v>
      </c>
      <c r="AS80" s="4">
        <v>1.50147619</v>
      </c>
      <c r="AT80" s="4">
        <v>1.5046190500000001</v>
      </c>
      <c r="AU80" s="4">
        <v>1.87524286</v>
      </c>
      <c r="AV80" s="4">
        <v>1.83292857</v>
      </c>
      <c r="AW80" s="4">
        <v>1.5993999999999999</v>
      </c>
      <c r="AX80" s="4">
        <v>2.0684809500000001</v>
      </c>
      <c r="AY80" s="4">
        <v>2.0809381</v>
      </c>
      <c r="AZ80" s="4">
        <v>1.6802714299999999</v>
      </c>
      <c r="BA80" s="4">
        <v>1.6478619000000001</v>
      </c>
      <c r="BB80" s="4">
        <v>1.5395857100000001</v>
      </c>
      <c r="BC80" s="4">
        <v>1.5745476199999999</v>
      </c>
      <c r="BD80" s="4">
        <v>1.5545190499999999</v>
      </c>
      <c r="BE80" s="4">
        <v>1.6678047600000001</v>
      </c>
      <c r="BF80" s="4">
        <v>1.7485999999999999</v>
      </c>
      <c r="BG80" s="4">
        <v>1.6325952399999999</v>
      </c>
      <c r="BH80" s="4">
        <v>1.80193333</v>
      </c>
      <c r="BI80" s="4">
        <v>1.6694476199999999</v>
      </c>
      <c r="BJ80" s="4">
        <v>1.5970142899999999</v>
      </c>
      <c r="BK80" s="4">
        <v>1.50987143</v>
      </c>
      <c r="BL80" s="4">
        <v>1.6999</v>
      </c>
      <c r="BM80" s="4">
        <v>1.5426809500000001</v>
      </c>
      <c r="BN80" s="4">
        <v>1.5701238099999999</v>
      </c>
      <c r="BO80" s="4">
        <v>1.6592</v>
      </c>
      <c r="BP80" s="4">
        <v>1.5524190499999999</v>
      </c>
      <c r="BQ80" s="4">
        <v>1.48682381</v>
      </c>
      <c r="BR80" s="4">
        <v>1.57379048</v>
      </c>
      <c r="BS80" s="4">
        <v>1.7662095200000001</v>
      </c>
      <c r="BT80" s="4">
        <v>1.73113333</v>
      </c>
      <c r="BU80" s="4">
        <v>1.7097476199999999</v>
      </c>
      <c r="BV80" s="4">
        <v>1.67047619</v>
      </c>
      <c r="BW80" s="4">
        <v>1.66762381</v>
      </c>
      <c r="BX80" s="4">
        <v>1.7636238099999999</v>
      </c>
      <c r="BY80" s="4">
        <v>1.8305381000000001</v>
      </c>
      <c r="BZ80" s="4">
        <v>1.8815618999999999</v>
      </c>
      <c r="CA80" s="4">
        <v>1.9559047599999999</v>
      </c>
      <c r="CB80" s="4">
        <v>1.93202381</v>
      </c>
      <c r="CC80" s="4">
        <v>1.94317143</v>
      </c>
      <c r="CD80" s="4">
        <v>2.0578523799999999</v>
      </c>
      <c r="CE80" s="4">
        <v>2.08967619</v>
      </c>
      <c r="CF80" s="4">
        <v>2.1027619</v>
      </c>
      <c r="CG80" s="4">
        <v>2.0313381000000001</v>
      </c>
      <c r="CH80" s="4">
        <v>1.8772476199999999</v>
      </c>
      <c r="CI80" s="4">
        <v>1.69507619</v>
      </c>
      <c r="CJ80" s="4">
        <v>1.94236667</v>
      </c>
      <c r="CK80" s="4">
        <v>1.90789524</v>
      </c>
      <c r="CL80" s="4">
        <v>1.6264952399999999</v>
      </c>
      <c r="CM80" s="4">
        <v>1.6268952400000001</v>
      </c>
      <c r="CN80" s="4">
        <v>1.66819524</v>
      </c>
      <c r="CO80" s="4">
        <v>1.61756667</v>
      </c>
      <c r="CP80" s="4">
        <v>1.55190476</v>
      </c>
      <c r="CQ80" s="4">
        <v>1.6256999999999999</v>
      </c>
      <c r="CR80" s="4">
        <v>1.73698095</v>
      </c>
      <c r="CS80" s="4">
        <v>1.73947619</v>
      </c>
      <c r="CT80" s="4">
        <v>1.6705952399999999</v>
      </c>
      <c r="CU80" s="4">
        <v>1.52452381</v>
      </c>
      <c r="CV80" s="4">
        <v>1.5483238100000001</v>
      </c>
      <c r="CZ80" s="40">
        <f>CZ79/SUM($CZ79:$DB79)</f>
        <v>0.11589922469620059</v>
      </c>
      <c r="DA80" s="40">
        <f>DA79/SUM($CZ79:$DB79)</f>
        <v>7.7764304499997841E-2</v>
      </c>
      <c r="DB80" s="40">
        <f>DB79/SUM($CZ79:$DB79)</f>
        <v>0.80633647080380155</v>
      </c>
      <c r="DE80" t="str">
        <f t="shared" si="6"/>
        <v>Residencial</v>
      </c>
      <c r="DF80" t="str">
        <f t="shared" si="7"/>
        <v>5</v>
      </c>
      <c r="DG80" t="str">
        <f t="shared" si="8"/>
        <v>Sabado</v>
      </c>
      <c r="DH80" s="25">
        <v>4.1626043859649098</v>
      </c>
      <c r="DI80" s="25">
        <v>4.1421663742684203</v>
      </c>
      <c r="DJ80" s="25">
        <v>3.8666383040929801</v>
      </c>
      <c r="DK80" s="25">
        <v>3.8045418128657902</v>
      </c>
      <c r="DL80" s="25">
        <v>3.6493277777780699</v>
      </c>
      <c r="DM80" s="25">
        <v>3.7809114035096498</v>
      </c>
      <c r="DN80" s="25">
        <v>4.0045637426903502</v>
      </c>
      <c r="DO80" s="25">
        <v>4.2733994152035102</v>
      </c>
      <c r="DP80" s="25">
        <v>4.3417283625736802</v>
      </c>
      <c r="DQ80" s="25">
        <v>4.6316535087719304</v>
      </c>
      <c r="DR80" s="25">
        <v>4.4931979532157902</v>
      </c>
      <c r="DS80" s="25">
        <v>4.7045073099412296</v>
      </c>
      <c r="DT80" s="25">
        <v>4.6692909356719303</v>
      </c>
      <c r="DU80" s="25">
        <v>4.6207257309938603</v>
      </c>
      <c r="DV80" s="25">
        <v>4.2628766081868399</v>
      </c>
      <c r="DW80" s="25">
        <v>4.2441362573105197</v>
      </c>
      <c r="DX80" s="25">
        <v>4.3773087719295596</v>
      </c>
      <c r="DY80" s="25">
        <v>4.8277836257307003</v>
      </c>
      <c r="DZ80" s="25">
        <v>5.4604757309935996</v>
      </c>
      <c r="EA80" s="25">
        <v>5.4874064327482497</v>
      </c>
      <c r="EB80" s="25">
        <v>5.3039444444438599</v>
      </c>
      <c r="EC80" s="25">
        <v>5.1311213450298299</v>
      </c>
      <c r="ED80" s="25">
        <v>4.6846859649122798</v>
      </c>
      <c r="EE80" s="25">
        <v>4.0841578947377197</v>
      </c>
      <c r="EH80" s="25">
        <v>5.9081571400000001</v>
      </c>
      <c r="EI80" s="25">
        <v>5.2624142900000006</v>
      </c>
      <c r="EJ80" s="25">
        <v>4.9430404800000005</v>
      </c>
      <c r="EK80" s="25">
        <v>4.6961666599999994</v>
      </c>
      <c r="EL80" s="25">
        <v>4.6647857199999994</v>
      </c>
      <c r="EM80" s="25">
        <v>4.6412452349999995</v>
      </c>
      <c r="EN80" s="25">
        <v>4.7676499950000002</v>
      </c>
      <c r="EO80" s="25">
        <v>4.580811905</v>
      </c>
      <c r="EP80" s="25">
        <v>5.3118785750000006</v>
      </c>
      <c r="EQ80" s="25">
        <v>5.71635238</v>
      </c>
      <c r="ER80" s="25">
        <v>6.0107119099999995</v>
      </c>
      <c r="ES80" s="25">
        <v>6.7851095299999997</v>
      </c>
      <c r="ET80" s="25">
        <v>5.6959309449999997</v>
      </c>
      <c r="EU80" s="25">
        <v>5.8763047649999995</v>
      </c>
      <c r="EV80" s="25">
        <v>5.7865642900000003</v>
      </c>
      <c r="EW80" s="25">
        <v>5.6848023800000007</v>
      </c>
      <c r="EX80" s="25">
        <v>6.1205666650000001</v>
      </c>
      <c r="EY80" s="25">
        <v>6.309083339999999</v>
      </c>
      <c r="EZ80" s="25">
        <v>7.2126357199999998</v>
      </c>
      <c r="FA80" s="25">
        <v>8.0858618999999994</v>
      </c>
      <c r="FB80" s="25">
        <v>7.416928575</v>
      </c>
      <c r="FC80" s="25">
        <v>7.8138738100000005</v>
      </c>
      <c r="FD80" s="25">
        <v>6.9706214249999991</v>
      </c>
      <c r="FE80" s="25">
        <v>6.7357785700000008</v>
      </c>
    </row>
    <row r="81" spans="2:161" x14ac:dyDescent="0.25">
      <c r="B81" s="5" t="s">
        <v>117</v>
      </c>
      <c r="C81" s="5" t="s">
        <v>111</v>
      </c>
      <c r="D81" s="5" t="s">
        <v>102</v>
      </c>
      <c r="E81" s="5">
        <v>1.3688</v>
      </c>
      <c r="F81" s="5">
        <v>1.2690428600000001</v>
      </c>
      <c r="G81" s="5">
        <v>1.2793619000000001</v>
      </c>
      <c r="H81" s="5">
        <v>1.3825523799999999</v>
      </c>
      <c r="I81" s="5">
        <v>1.22357143</v>
      </c>
      <c r="J81" s="5">
        <v>1.22782857</v>
      </c>
      <c r="K81" s="5">
        <v>1.2228714300000001</v>
      </c>
      <c r="L81" s="5">
        <v>1.27089524</v>
      </c>
      <c r="M81" s="5">
        <v>1.1307809499999999</v>
      </c>
      <c r="N81" s="5">
        <v>1.1071190500000001</v>
      </c>
      <c r="O81" s="5">
        <v>1.1586952399999999</v>
      </c>
      <c r="P81" s="5">
        <v>1.2059190500000001</v>
      </c>
      <c r="Q81" s="5">
        <v>1.1724000000000001</v>
      </c>
      <c r="R81" s="5">
        <v>1.2238523800000001</v>
      </c>
      <c r="S81" s="5">
        <v>1.20648095</v>
      </c>
      <c r="T81" s="5">
        <v>1.1784857099999999</v>
      </c>
      <c r="U81" s="5">
        <v>1.21415238</v>
      </c>
      <c r="V81" s="5">
        <v>1.1173428599999999</v>
      </c>
      <c r="W81" s="5">
        <v>1.0917380999999999</v>
      </c>
      <c r="X81" s="5">
        <v>1.1587857100000001</v>
      </c>
      <c r="Y81" s="5">
        <v>1.1315190500000001</v>
      </c>
      <c r="Z81" s="5">
        <v>1.1015999999999999</v>
      </c>
      <c r="AA81" s="5">
        <v>1.1246571400000001</v>
      </c>
      <c r="AB81" s="5">
        <v>1.0433619000000001</v>
      </c>
      <c r="AC81" s="5">
        <v>1.1174047600000001</v>
      </c>
      <c r="AD81" s="5">
        <v>1.1358333300000001</v>
      </c>
      <c r="AE81" s="5">
        <v>1.23469524</v>
      </c>
      <c r="AF81" s="5">
        <v>1.24140476</v>
      </c>
      <c r="AG81" s="5">
        <v>1.0253000000000001</v>
      </c>
      <c r="AH81" s="5">
        <v>1.1812761899999999</v>
      </c>
      <c r="AI81" s="5">
        <v>1.08647143</v>
      </c>
      <c r="AJ81" s="5">
        <v>1.18545714</v>
      </c>
      <c r="AK81" s="5">
        <v>1.20455238</v>
      </c>
      <c r="AL81" s="5">
        <v>1.30979048</v>
      </c>
      <c r="AM81" s="5">
        <v>1.22449524</v>
      </c>
      <c r="AN81" s="5">
        <v>1.2700476199999999</v>
      </c>
      <c r="AO81" s="5">
        <v>1.57355238</v>
      </c>
      <c r="AP81" s="5">
        <v>1.2615000000000001</v>
      </c>
      <c r="AQ81" s="5">
        <v>1.2567761900000001</v>
      </c>
      <c r="AR81" s="5">
        <v>1.32814762</v>
      </c>
      <c r="AS81" s="5">
        <v>1.36571905</v>
      </c>
      <c r="AT81" s="5">
        <v>1.35811905</v>
      </c>
      <c r="AU81" s="5">
        <v>1.32532381</v>
      </c>
      <c r="AV81" s="5">
        <v>1.2579952400000001</v>
      </c>
      <c r="AW81" s="5">
        <v>1.5387999999999999</v>
      </c>
      <c r="AX81" s="5">
        <v>1.71584286</v>
      </c>
      <c r="AY81" s="5">
        <v>1.3936714299999999</v>
      </c>
      <c r="AZ81" s="5">
        <v>1.4928142900000001</v>
      </c>
      <c r="BA81" s="5">
        <v>1.3656571399999999</v>
      </c>
      <c r="BB81" s="5">
        <v>1.2318523800000001</v>
      </c>
      <c r="BC81" s="5">
        <v>1.2523095200000001</v>
      </c>
      <c r="BD81" s="5">
        <v>1.22552857</v>
      </c>
      <c r="BE81" s="5">
        <v>1.18867619</v>
      </c>
      <c r="BF81" s="5">
        <v>1.19094286</v>
      </c>
      <c r="BG81" s="5">
        <v>1.20184286</v>
      </c>
      <c r="BH81" s="5">
        <v>1.32021429</v>
      </c>
      <c r="BI81" s="5">
        <v>1.2771571399999999</v>
      </c>
      <c r="BJ81" s="5">
        <v>1.2778238099999999</v>
      </c>
      <c r="BK81" s="5">
        <v>1.3358238099999999</v>
      </c>
      <c r="BL81" s="5">
        <v>1.2060904800000001</v>
      </c>
      <c r="BM81" s="5">
        <v>1.1803571399999999</v>
      </c>
      <c r="BN81" s="5">
        <v>1.2275238100000001</v>
      </c>
      <c r="BO81" s="5">
        <v>1.31322381</v>
      </c>
      <c r="BP81" s="5">
        <v>1.32407619</v>
      </c>
      <c r="BQ81" s="5">
        <v>1.32799048</v>
      </c>
      <c r="BR81" s="5">
        <v>1.2849857099999999</v>
      </c>
      <c r="BS81" s="5">
        <v>1.38688571</v>
      </c>
      <c r="BT81" s="5">
        <v>1.68331429</v>
      </c>
      <c r="BU81" s="5">
        <v>1.4488380999999999</v>
      </c>
      <c r="BV81" s="5">
        <v>1.5203523800000001</v>
      </c>
      <c r="BW81" s="5">
        <v>1.3941142900000001</v>
      </c>
      <c r="BX81" s="5">
        <v>1.4433904799999999</v>
      </c>
      <c r="BY81" s="5">
        <v>1.53434286</v>
      </c>
      <c r="BZ81" s="5">
        <v>1.7657666700000001</v>
      </c>
      <c r="CA81" s="5">
        <v>1.86039048</v>
      </c>
      <c r="CB81" s="5">
        <v>1.66474286</v>
      </c>
      <c r="CC81" s="5">
        <v>1.7963809500000001</v>
      </c>
      <c r="CD81" s="5">
        <v>2.1779761899999999</v>
      </c>
      <c r="CE81" s="5">
        <v>2.11382381</v>
      </c>
      <c r="CF81" s="5">
        <v>1.89008095</v>
      </c>
      <c r="CG81" s="5">
        <v>1.88497143</v>
      </c>
      <c r="CH81" s="5">
        <v>1.8726619</v>
      </c>
      <c r="CI81" s="5">
        <v>1.6679571399999999</v>
      </c>
      <c r="CJ81" s="5">
        <v>1.8622380999999999</v>
      </c>
      <c r="CK81" s="5">
        <v>1.78727619</v>
      </c>
      <c r="CL81" s="5">
        <v>2.4168857099999999</v>
      </c>
      <c r="CM81" s="5">
        <v>2.2281476200000001</v>
      </c>
      <c r="CN81" s="5">
        <v>2.3659571399999999</v>
      </c>
      <c r="CO81" s="5">
        <v>1.9785761900000001</v>
      </c>
      <c r="CP81" s="5">
        <v>2.0407619000000001</v>
      </c>
      <c r="CQ81" s="5">
        <v>1.8000619</v>
      </c>
      <c r="CR81" s="5">
        <v>1.58969048</v>
      </c>
      <c r="CS81" s="5">
        <v>1.65070476</v>
      </c>
      <c r="CT81" s="5">
        <v>1.63789524</v>
      </c>
      <c r="CU81" s="5">
        <v>2.0367619000000001</v>
      </c>
      <c r="CV81" s="5">
        <v>1.6632761899999999</v>
      </c>
      <c r="CZ81" s="37">
        <v>0.13214990232991805</v>
      </c>
      <c r="DA81" s="37">
        <v>7.6832770488338614E-2</v>
      </c>
      <c r="DB81" s="37">
        <v>0.79101732718174345</v>
      </c>
      <c r="DE81" t="str">
        <f t="shared" si="6"/>
        <v>Residencial</v>
      </c>
      <c r="DF81" t="str">
        <f t="shared" si="7"/>
        <v>5</v>
      </c>
      <c r="DG81" t="str">
        <f t="shared" si="8"/>
        <v>Domingo</v>
      </c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H81" t="s">
        <v>156</v>
      </c>
      <c r="EI81" t="s">
        <v>156</v>
      </c>
      <c r="EJ81" t="s">
        <v>156</v>
      </c>
      <c r="EK81" t="s">
        <v>156</v>
      </c>
      <c r="EL81" t="s">
        <v>156</v>
      </c>
      <c r="EM81" t="s">
        <v>156</v>
      </c>
      <c r="EN81" t="s">
        <v>156</v>
      </c>
      <c r="EO81" t="s">
        <v>156</v>
      </c>
      <c r="EP81" t="s">
        <v>156</v>
      </c>
      <c r="EQ81" t="s">
        <v>156</v>
      </c>
      <c r="ER81" t="s">
        <v>156</v>
      </c>
      <c r="ES81" t="s">
        <v>156</v>
      </c>
      <c r="ET81" t="s">
        <v>156</v>
      </c>
      <c r="EU81" t="s">
        <v>156</v>
      </c>
      <c r="EV81" t="s">
        <v>156</v>
      </c>
      <c r="EW81" t="s">
        <v>156</v>
      </c>
      <c r="EX81" t="s">
        <v>156</v>
      </c>
      <c r="EY81" t="s">
        <v>156</v>
      </c>
      <c r="EZ81" t="s">
        <v>156</v>
      </c>
      <c r="FA81" t="s">
        <v>156</v>
      </c>
      <c r="FB81" t="s">
        <v>156</v>
      </c>
      <c r="FC81" t="s">
        <v>156</v>
      </c>
      <c r="FD81" t="s">
        <v>156</v>
      </c>
      <c r="FE81" t="s">
        <v>156</v>
      </c>
    </row>
    <row r="82" spans="2:161" x14ac:dyDescent="0.25">
      <c r="B82" s="3" t="s">
        <v>118</v>
      </c>
      <c r="C82" s="3" t="s">
        <v>104</v>
      </c>
      <c r="D82" s="3" t="s">
        <v>100</v>
      </c>
      <c r="E82" s="3">
        <v>0.14263456999999999</v>
      </c>
      <c r="F82" s="3">
        <v>0.15859752999999999</v>
      </c>
      <c r="G82" s="3">
        <v>0.15209136000000001</v>
      </c>
      <c r="H82" s="3">
        <v>0.16234320999999999</v>
      </c>
      <c r="I82" s="3">
        <v>0.14676048999999999</v>
      </c>
      <c r="J82" s="3">
        <v>0.14498519000000001</v>
      </c>
      <c r="K82" s="3">
        <v>0.14727037000000001</v>
      </c>
      <c r="L82" s="3">
        <v>0.15269505999999999</v>
      </c>
      <c r="M82" s="3">
        <v>0.14960741</v>
      </c>
      <c r="N82" s="3">
        <v>0.13069753000000001</v>
      </c>
      <c r="O82" s="3">
        <v>0.13138395</v>
      </c>
      <c r="P82" s="3">
        <v>0.15678888999999999</v>
      </c>
      <c r="Q82" s="3">
        <v>0.13666913999999999</v>
      </c>
      <c r="R82" s="3">
        <v>0.15900494000000001</v>
      </c>
      <c r="S82" s="3">
        <v>0.14030123</v>
      </c>
      <c r="T82" s="3">
        <v>0.12985432</v>
      </c>
      <c r="U82" s="3">
        <v>0.13431728000000001</v>
      </c>
      <c r="V82" s="3">
        <v>0.14571975000000001</v>
      </c>
      <c r="W82" s="3">
        <v>0.13334074000000001</v>
      </c>
      <c r="X82" s="3">
        <v>0.15138765000000001</v>
      </c>
      <c r="Y82" s="3">
        <v>0.12821481000000001</v>
      </c>
      <c r="Z82" s="3">
        <v>0.12360864000000001</v>
      </c>
      <c r="AA82" s="3">
        <v>0.12345185</v>
      </c>
      <c r="AB82" s="3">
        <v>0.13200617000000001</v>
      </c>
      <c r="AC82" s="3">
        <v>0.13831727999999999</v>
      </c>
      <c r="AD82" s="3">
        <v>0.20276420000000001</v>
      </c>
      <c r="AE82" s="3">
        <v>0.16904938</v>
      </c>
      <c r="AF82" s="3">
        <v>0.1513642</v>
      </c>
      <c r="AG82" s="3">
        <v>0.16472469000000001</v>
      </c>
      <c r="AH82" s="3">
        <v>0.16772345999999999</v>
      </c>
      <c r="AI82" s="3">
        <v>0.17132469</v>
      </c>
      <c r="AJ82" s="3">
        <v>0.16239012</v>
      </c>
      <c r="AK82" s="3">
        <v>0.14357159999999999</v>
      </c>
      <c r="AL82" s="3">
        <v>0.14990988</v>
      </c>
      <c r="AM82" s="3">
        <v>0.16367283999999999</v>
      </c>
      <c r="AN82" s="3">
        <v>0.16211851999999999</v>
      </c>
      <c r="AO82" s="3">
        <v>0.16560122999999999</v>
      </c>
      <c r="AP82" s="3">
        <v>0.18593456999999999</v>
      </c>
      <c r="AQ82" s="3">
        <v>0.18765061999999999</v>
      </c>
      <c r="AR82" s="3">
        <v>0.16685802</v>
      </c>
      <c r="AS82" s="3">
        <v>0.18718519</v>
      </c>
      <c r="AT82" s="3">
        <v>0.18618272</v>
      </c>
      <c r="AU82" s="3">
        <v>0.22331728000000001</v>
      </c>
      <c r="AV82" s="3">
        <v>0.20951728</v>
      </c>
      <c r="AW82" s="3">
        <v>0.18117159999999999</v>
      </c>
      <c r="AX82" s="3">
        <v>0.19551235</v>
      </c>
      <c r="AY82" s="3">
        <v>0.19780740999999999</v>
      </c>
      <c r="AZ82" s="3">
        <v>0.19274690999999999</v>
      </c>
      <c r="BA82" s="3">
        <v>0.18402716</v>
      </c>
      <c r="BB82" s="3">
        <v>0.17726790000000001</v>
      </c>
      <c r="BC82" s="3">
        <v>0.19933333</v>
      </c>
      <c r="BD82" s="3">
        <v>0.19189999999999999</v>
      </c>
      <c r="BE82" s="3">
        <v>0.18886048999999999</v>
      </c>
      <c r="BF82" s="3">
        <v>0.2267284</v>
      </c>
      <c r="BG82" s="3">
        <v>0.23853827</v>
      </c>
      <c r="BH82" s="3">
        <v>0.27818025000000002</v>
      </c>
      <c r="BI82" s="3">
        <v>0.19511851999999999</v>
      </c>
      <c r="BJ82" s="3">
        <v>0.19399136</v>
      </c>
      <c r="BK82" s="3">
        <v>0.18200864</v>
      </c>
      <c r="BL82" s="3">
        <v>0.22917407000000001</v>
      </c>
      <c r="BM82" s="3">
        <v>0.19770370000000001</v>
      </c>
      <c r="BN82" s="3">
        <v>0.20276543</v>
      </c>
      <c r="BO82" s="3">
        <v>0.23649877</v>
      </c>
      <c r="BP82" s="3">
        <v>0.19194074</v>
      </c>
      <c r="BQ82" s="3">
        <v>0.21064198000000001</v>
      </c>
      <c r="BR82" s="3">
        <v>0.24127778</v>
      </c>
      <c r="BS82" s="3">
        <v>0.29253704000000003</v>
      </c>
      <c r="BT82" s="3">
        <v>0.30628765000000002</v>
      </c>
      <c r="BU82" s="3">
        <v>0.26386049</v>
      </c>
      <c r="BV82" s="3">
        <v>0.26801728000000002</v>
      </c>
      <c r="BW82" s="3">
        <v>0.33776420000000001</v>
      </c>
      <c r="BX82" s="3">
        <v>0.29069258999999997</v>
      </c>
      <c r="BY82" s="3">
        <v>0.42223333000000002</v>
      </c>
      <c r="BZ82" s="3">
        <v>0.35339876999999997</v>
      </c>
      <c r="CA82" s="3">
        <v>0.43707654000000001</v>
      </c>
      <c r="CB82" s="3">
        <v>0.45748148</v>
      </c>
      <c r="CC82" s="3">
        <v>0.36613951</v>
      </c>
      <c r="CD82" s="3">
        <v>0.42131728000000002</v>
      </c>
      <c r="CE82" s="3">
        <v>0.31971234999999998</v>
      </c>
      <c r="CF82" s="3">
        <v>0.28246049000000001</v>
      </c>
      <c r="CG82" s="3">
        <v>0.28109630000000002</v>
      </c>
      <c r="CH82" s="3">
        <v>0.24416296000000001</v>
      </c>
      <c r="CI82" s="3">
        <v>0.27790863999999998</v>
      </c>
      <c r="CJ82" s="3">
        <v>0.34038272000000003</v>
      </c>
      <c r="CK82" s="3">
        <v>0.26058395000000001</v>
      </c>
      <c r="CL82" s="3">
        <v>0.27840863999999999</v>
      </c>
      <c r="CM82" s="3">
        <v>0.25888394999999997</v>
      </c>
      <c r="CN82" s="3">
        <v>0.23790122999999999</v>
      </c>
      <c r="CO82" s="3">
        <v>0.23134320999999999</v>
      </c>
      <c r="CP82" s="3">
        <v>0.22622099000000001</v>
      </c>
      <c r="CQ82" s="3">
        <v>0.23332222</v>
      </c>
      <c r="CR82" s="3">
        <v>0.18981358000000001</v>
      </c>
      <c r="CS82" s="3">
        <v>0.20273951000000001</v>
      </c>
      <c r="CT82" s="3">
        <v>0.17773457000000001</v>
      </c>
      <c r="CU82" s="3">
        <v>0.17332839999999999</v>
      </c>
      <c r="CV82" s="3">
        <v>0.16149383</v>
      </c>
      <c r="CZ82" s="37">
        <f>(((DX82/2)+DY82+DZ82+(EA82/2))*5)</f>
        <v>5.7191166682539656</v>
      </c>
      <c r="DA82" s="37">
        <f>((DW82/2)+(DX82/2)+(EA82/2)+(EB82/2))*5</f>
        <v>3.5944844642857152</v>
      </c>
      <c r="DB82" s="37">
        <f>((SUM(DH82:DV82)+(DW82/2)+(EB82/2)+SUM(EC82:EE82))*5)+SUM(DH83:EE83)</f>
        <v>28.410790264920635</v>
      </c>
      <c r="DE82" t="str">
        <f t="shared" ref="DE82:DG84" si="9">B82</f>
        <v>RURAL</v>
      </c>
      <c r="DF82" t="str">
        <f t="shared" si="9"/>
        <v>1</v>
      </c>
      <c r="DG82" t="str">
        <f t="shared" si="9"/>
        <v>Habil</v>
      </c>
      <c r="DH82" s="25">
        <v>0.176203530793651</v>
      </c>
      <c r="DI82" s="25">
        <v>0.184113666031746</v>
      </c>
      <c r="DJ82" s="25">
        <v>0.179490959365079</v>
      </c>
      <c r="DK82" s="25">
        <v>0.194240748253968</v>
      </c>
      <c r="DL82" s="25">
        <v>0.18274214190476201</v>
      </c>
      <c r="DM82" s="25">
        <v>0.17306803396825399</v>
      </c>
      <c r="DN82" s="25">
        <v>0.196577423492064</v>
      </c>
      <c r="DO82" s="25">
        <v>0.19099193587301599</v>
      </c>
      <c r="DP82" s="25">
        <v>0.206065067301587</v>
      </c>
      <c r="DQ82" s="25">
        <v>0.31965418698412701</v>
      </c>
      <c r="DR82" s="25">
        <v>0.31118474095238102</v>
      </c>
      <c r="DS82" s="25">
        <v>0.23190505587301599</v>
      </c>
      <c r="DT82" s="25">
        <v>0.264414471746032</v>
      </c>
      <c r="DU82" s="25">
        <v>0.28122895174603202</v>
      </c>
      <c r="DV82" s="25">
        <v>0.31168351619047602</v>
      </c>
      <c r="DW82" s="25">
        <v>0.40255798476190502</v>
      </c>
      <c r="DX82" s="25">
        <v>0.347793979047619</v>
      </c>
      <c r="DY82" s="25">
        <v>0.37896076825396802</v>
      </c>
      <c r="DZ82" s="25">
        <v>0.39055356634920602</v>
      </c>
      <c r="EA82" s="25">
        <v>0.400824019047619</v>
      </c>
      <c r="EB82" s="25">
        <v>0.286617802857143</v>
      </c>
      <c r="EC82" s="25">
        <v>0.28335139714285701</v>
      </c>
      <c r="ED82" s="25">
        <v>0.246794008888889</v>
      </c>
      <c r="EE82" s="25">
        <v>0.27037757523809502</v>
      </c>
      <c r="EH82" t="s">
        <v>156</v>
      </c>
      <c r="EI82" t="s">
        <v>156</v>
      </c>
      <c r="EJ82" t="s">
        <v>156</v>
      </c>
      <c r="EK82" t="s">
        <v>156</v>
      </c>
      <c r="EL82" t="s">
        <v>156</v>
      </c>
      <c r="EM82" t="s">
        <v>156</v>
      </c>
      <c r="EN82" t="s">
        <v>156</v>
      </c>
      <c r="EO82" t="s">
        <v>156</v>
      </c>
      <c r="EP82" t="s">
        <v>156</v>
      </c>
      <c r="EQ82" t="s">
        <v>156</v>
      </c>
      <c r="ER82" t="s">
        <v>156</v>
      </c>
      <c r="ES82" t="s">
        <v>156</v>
      </c>
      <c r="ET82" t="s">
        <v>156</v>
      </c>
      <c r="EU82" t="s">
        <v>156</v>
      </c>
      <c r="EV82" t="s">
        <v>156</v>
      </c>
      <c r="EW82" t="s">
        <v>156</v>
      </c>
      <c r="EX82" t="s">
        <v>156</v>
      </c>
      <c r="EY82" t="s">
        <v>156</v>
      </c>
      <c r="EZ82" t="s">
        <v>156</v>
      </c>
      <c r="FA82" t="s">
        <v>156</v>
      </c>
      <c r="FB82" t="s">
        <v>156</v>
      </c>
      <c r="FC82" t="s">
        <v>156</v>
      </c>
      <c r="FD82" t="s">
        <v>156</v>
      </c>
      <c r="FE82" t="s">
        <v>156</v>
      </c>
    </row>
    <row r="83" spans="2:161" x14ac:dyDescent="0.25">
      <c r="B83" s="4" t="s">
        <v>118</v>
      </c>
      <c r="C83" s="4" t="s">
        <v>104</v>
      </c>
      <c r="D83" s="4" t="s">
        <v>101</v>
      </c>
      <c r="E83" s="4">
        <v>0.15074567999999999</v>
      </c>
      <c r="F83" s="4">
        <v>0.16229383</v>
      </c>
      <c r="G83" s="4">
        <v>0.15331358</v>
      </c>
      <c r="H83" s="4">
        <v>0.14973703999999999</v>
      </c>
      <c r="I83" s="4">
        <v>0.13954568000000001</v>
      </c>
      <c r="J83" s="4">
        <v>0.15747159999999999</v>
      </c>
      <c r="K83" s="4">
        <v>0.14117653999999999</v>
      </c>
      <c r="L83" s="4">
        <v>0.13959630000000001</v>
      </c>
      <c r="M83" s="4">
        <v>0.17356173</v>
      </c>
      <c r="N83" s="4">
        <v>0.16295678999999999</v>
      </c>
      <c r="O83" s="4">
        <v>0.14895679000000001</v>
      </c>
      <c r="P83" s="4">
        <v>0.15792222</v>
      </c>
      <c r="Q83" s="4">
        <v>0.17775556000000001</v>
      </c>
      <c r="R83" s="4">
        <v>0.16506296000000001</v>
      </c>
      <c r="S83" s="4">
        <v>0.14362716</v>
      </c>
      <c r="T83" s="4">
        <v>0.16016048999999999</v>
      </c>
      <c r="U83" s="4">
        <v>0.14380370000000001</v>
      </c>
      <c r="V83" s="4">
        <v>0.14189012000000001</v>
      </c>
      <c r="W83" s="4">
        <v>0.19996667000000001</v>
      </c>
      <c r="X83" s="4">
        <v>0.19286790000000001</v>
      </c>
      <c r="Y83" s="4">
        <v>0.15170122999999999</v>
      </c>
      <c r="Z83" s="4">
        <v>0.15045309000000001</v>
      </c>
      <c r="AA83" s="4">
        <v>0.14020247</v>
      </c>
      <c r="AB83" s="4">
        <v>0.15160493999999999</v>
      </c>
      <c r="AC83" s="4">
        <v>0.14577530999999999</v>
      </c>
      <c r="AD83" s="4">
        <v>0.17224691</v>
      </c>
      <c r="AE83" s="4">
        <v>0.19536419999999999</v>
      </c>
      <c r="AF83" s="4">
        <v>0.1582963</v>
      </c>
      <c r="AG83" s="4">
        <v>0.16734320999999999</v>
      </c>
      <c r="AH83" s="4">
        <v>0.17473950999999999</v>
      </c>
      <c r="AI83" s="4">
        <v>0.20375926</v>
      </c>
      <c r="AJ83" s="4">
        <v>0.18398765</v>
      </c>
      <c r="AK83" s="4">
        <v>0.16341852000000001</v>
      </c>
      <c r="AL83" s="4">
        <v>0.18158519000000001</v>
      </c>
      <c r="AM83" s="4">
        <v>0.17069506000000001</v>
      </c>
      <c r="AN83" s="4">
        <v>0.20352099000000001</v>
      </c>
      <c r="AO83" s="4">
        <v>0.22703704</v>
      </c>
      <c r="AP83" s="4">
        <v>0.19135431999999999</v>
      </c>
      <c r="AQ83" s="4">
        <v>0.22195802000000001</v>
      </c>
      <c r="AR83" s="4">
        <v>0.25579136000000002</v>
      </c>
      <c r="AS83" s="4">
        <v>0.22107283999999999</v>
      </c>
      <c r="AT83" s="4">
        <v>0.23014444000000001</v>
      </c>
      <c r="AU83" s="4">
        <v>0.23348395</v>
      </c>
      <c r="AV83" s="4">
        <v>0.22419383000000001</v>
      </c>
      <c r="AW83" s="4">
        <v>0.17558148000000001</v>
      </c>
      <c r="AX83" s="4">
        <v>0.20029136</v>
      </c>
      <c r="AY83" s="4">
        <v>0.20591975000000001</v>
      </c>
      <c r="AZ83" s="4">
        <v>0.23133580000000001</v>
      </c>
      <c r="BA83" s="4">
        <v>0.23278394999999999</v>
      </c>
      <c r="BB83" s="4">
        <v>0.20459383</v>
      </c>
      <c r="BC83" s="4">
        <v>0.24295926000000001</v>
      </c>
      <c r="BD83" s="4">
        <v>0.27030369999999998</v>
      </c>
      <c r="BE83" s="4">
        <v>0.21324937999999999</v>
      </c>
      <c r="BF83" s="4">
        <v>0.20622222000000001</v>
      </c>
      <c r="BG83" s="4">
        <v>0.21825309000000001</v>
      </c>
      <c r="BH83" s="4">
        <v>0.26870617000000002</v>
      </c>
      <c r="BI83" s="4">
        <v>0.24730123000000001</v>
      </c>
      <c r="BJ83" s="4">
        <v>0.38250988000000002</v>
      </c>
      <c r="BK83" s="4">
        <v>0.29344567999999999</v>
      </c>
      <c r="BL83" s="4">
        <v>0.24723456999999999</v>
      </c>
      <c r="BM83" s="4">
        <v>0.31505556000000001</v>
      </c>
      <c r="BN83" s="4">
        <v>0.37625185</v>
      </c>
      <c r="BO83" s="4">
        <v>0.29885432000000001</v>
      </c>
      <c r="BP83" s="4">
        <v>0.30185556000000002</v>
      </c>
      <c r="BQ83" s="4">
        <v>0.25760494</v>
      </c>
      <c r="BR83" s="4">
        <v>0.36376667000000001</v>
      </c>
      <c r="BS83" s="4">
        <v>0.42439505999999999</v>
      </c>
      <c r="BT83" s="4">
        <v>0.43166543000000002</v>
      </c>
      <c r="BU83" s="4">
        <v>0.35535926000000001</v>
      </c>
      <c r="BV83" s="4">
        <v>0.47721480999999999</v>
      </c>
      <c r="BW83" s="4">
        <v>0.41581110999999998</v>
      </c>
      <c r="BX83" s="4">
        <v>0.41465184999999999</v>
      </c>
      <c r="BY83" s="4">
        <v>0.4096284</v>
      </c>
      <c r="BZ83" s="4">
        <v>0.33018271999999999</v>
      </c>
      <c r="CA83" s="4">
        <v>0.43737160000000003</v>
      </c>
      <c r="CB83" s="4">
        <v>0.52028025</v>
      </c>
      <c r="CC83" s="4">
        <v>0.50827036999999997</v>
      </c>
      <c r="CD83" s="4">
        <v>0.46341234999999997</v>
      </c>
      <c r="CE83" s="4">
        <v>0.46263704</v>
      </c>
      <c r="CF83" s="4">
        <v>0.35514690999999998</v>
      </c>
      <c r="CG83" s="4">
        <v>0.36405926</v>
      </c>
      <c r="CH83" s="4">
        <v>0.35009506000000001</v>
      </c>
      <c r="CI83" s="4">
        <v>0.36575062000000003</v>
      </c>
      <c r="CJ83" s="4">
        <v>0.31423580000000001</v>
      </c>
      <c r="CK83" s="4">
        <v>0.36611234999999998</v>
      </c>
      <c r="CL83" s="4">
        <v>0.33194198000000003</v>
      </c>
      <c r="CM83" s="4">
        <v>0.27430617000000002</v>
      </c>
      <c r="CN83" s="4">
        <v>0.29511975000000001</v>
      </c>
      <c r="CO83" s="4">
        <v>0.29662098999999997</v>
      </c>
      <c r="CP83" s="4">
        <v>0.28721728000000002</v>
      </c>
      <c r="CQ83" s="4">
        <v>0.22993332999999999</v>
      </c>
      <c r="CR83" s="4">
        <v>0.22459752999999999</v>
      </c>
      <c r="CS83" s="4">
        <v>0.23138765</v>
      </c>
      <c r="CT83" s="4">
        <v>0.21759012</v>
      </c>
      <c r="CU83" s="4">
        <v>0.19183457000000001</v>
      </c>
      <c r="CV83" s="4">
        <v>0.2020284</v>
      </c>
      <c r="CZ83" s="40">
        <f>CZ82/SUM($CZ82:$DB82)</f>
        <v>0.15160262250483883</v>
      </c>
      <c r="DA83" s="40">
        <f>DA82/SUM($CZ82:$DB82)</f>
        <v>9.5282768816986232E-2</v>
      </c>
      <c r="DB83" s="40">
        <f>DB82/SUM($CZ82:$DB82)</f>
        <v>0.75311460867817492</v>
      </c>
      <c r="DE83" t="str">
        <f t="shared" si="9"/>
        <v>RURAL</v>
      </c>
      <c r="DF83" t="str">
        <f t="shared" si="9"/>
        <v>1</v>
      </c>
      <c r="DG83" t="str">
        <f t="shared" si="9"/>
        <v>Sabado</v>
      </c>
      <c r="DH83" s="25">
        <v>0.17700025269841299</v>
      </c>
      <c r="DI83" s="25">
        <v>0.179703006349206</v>
      </c>
      <c r="DJ83" s="25">
        <v>0.17283586952381</v>
      </c>
      <c r="DK83" s="25">
        <v>0.18292836793650799</v>
      </c>
      <c r="DL83" s="25">
        <v>0.17908783396825401</v>
      </c>
      <c r="DM83" s="25">
        <v>0.167531467619048</v>
      </c>
      <c r="DN83" s="25">
        <v>0.17758541269841299</v>
      </c>
      <c r="DO83" s="25">
        <v>0.194576989523809</v>
      </c>
      <c r="DP83" s="25">
        <v>0.196745903174603</v>
      </c>
      <c r="DQ83" s="25">
        <v>0.30878882825396797</v>
      </c>
      <c r="DR83" s="25">
        <v>0.19314525619047601</v>
      </c>
      <c r="DS83" s="25">
        <v>0.22912833301587299</v>
      </c>
      <c r="DT83" s="25">
        <v>0.27564932761904798</v>
      </c>
      <c r="DU83" s="25">
        <v>0.23750544761904799</v>
      </c>
      <c r="DV83" s="25">
        <v>0.200290342539683</v>
      </c>
      <c r="DW83" s="25">
        <v>0.21173547333333301</v>
      </c>
      <c r="DX83" s="25">
        <v>0.26593534126984097</v>
      </c>
      <c r="DY83" s="25">
        <v>0.33127982984127002</v>
      </c>
      <c r="DZ83" s="25">
        <v>0.40723956317460303</v>
      </c>
      <c r="EA83" s="25">
        <v>0.35086743142857102</v>
      </c>
      <c r="EB83" s="25">
        <v>0.278482838730159</v>
      </c>
      <c r="EC83" s="25">
        <v>0.264922883809524</v>
      </c>
      <c r="ED83" s="25">
        <v>0.25901880190476201</v>
      </c>
      <c r="EE83" s="25">
        <v>0.22542893492063501</v>
      </c>
      <c r="EH83" s="25">
        <v>2.620726055</v>
      </c>
      <c r="EI83" s="25">
        <v>2.4549612750000001</v>
      </c>
      <c r="EJ83" s="25">
        <v>2.3235852149999996</v>
      </c>
      <c r="EK83" s="25">
        <v>2.3190345150000002</v>
      </c>
      <c r="EL83" s="25">
        <v>2.2227669050000003</v>
      </c>
      <c r="EM83" s="25">
        <v>2.2872873299999998</v>
      </c>
      <c r="EN83" s="25">
        <v>2.4196901450000001</v>
      </c>
      <c r="EO83" s="25">
        <v>3.0719014050000002</v>
      </c>
      <c r="EP83" s="25">
        <v>3.0898943650000001</v>
      </c>
      <c r="EQ83" s="25">
        <v>3.1500718299999999</v>
      </c>
      <c r="ER83" s="25">
        <v>3.5865049249999998</v>
      </c>
      <c r="ES83" s="25">
        <v>3.3406760599999998</v>
      </c>
      <c r="ET83" s="25">
        <v>3.22697324</v>
      </c>
      <c r="EU83" s="25">
        <v>3.100873945</v>
      </c>
      <c r="EV83" s="25">
        <v>2.9173274650000001</v>
      </c>
      <c r="EW83" s="25">
        <v>3.0135802800000002</v>
      </c>
      <c r="EX83" s="25">
        <v>3.2908387299999999</v>
      </c>
      <c r="EY83" s="25">
        <v>3.267672535</v>
      </c>
      <c r="EZ83" s="25">
        <v>3.694810565</v>
      </c>
      <c r="FA83" s="25">
        <v>3.84496057</v>
      </c>
      <c r="FB83" s="25">
        <v>3.8321337999999998</v>
      </c>
      <c r="FC83" s="25">
        <v>3.4276345050000003</v>
      </c>
      <c r="FD83" s="25">
        <v>3.1078232400000001</v>
      </c>
      <c r="FE83" s="25">
        <v>2.9160654949999998</v>
      </c>
    </row>
    <row r="84" spans="2:161" x14ac:dyDescent="0.25">
      <c r="B84" s="5" t="s">
        <v>118</v>
      </c>
      <c r="C84" s="5" t="s">
        <v>104</v>
      </c>
      <c r="D84" s="5" t="s">
        <v>102</v>
      </c>
      <c r="E84" s="5">
        <v>0.19119506</v>
      </c>
      <c r="F84" s="5">
        <v>0.21204567999999999</v>
      </c>
      <c r="G84" s="5">
        <v>0.20018395</v>
      </c>
      <c r="H84" s="5">
        <v>0.19649753</v>
      </c>
      <c r="I84" s="5">
        <v>0.18414074</v>
      </c>
      <c r="J84" s="5">
        <v>0.2194642</v>
      </c>
      <c r="K84" s="5">
        <v>0.22716420000000001</v>
      </c>
      <c r="L84" s="5">
        <v>0.17951728</v>
      </c>
      <c r="M84" s="5">
        <v>0.16528641999999999</v>
      </c>
      <c r="N84" s="5">
        <v>0.22681481000000001</v>
      </c>
      <c r="O84" s="5">
        <v>0.18257037000000001</v>
      </c>
      <c r="P84" s="5">
        <v>0.16680864000000001</v>
      </c>
      <c r="Q84" s="5">
        <v>0.15533085999999999</v>
      </c>
      <c r="R84" s="5">
        <v>0.16046542999999999</v>
      </c>
      <c r="S84" s="5">
        <v>0.15361975</v>
      </c>
      <c r="T84" s="5">
        <v>0.17154074</v>
      </c>
      <c r="U84" s="5">
        <v>0.15118271999999999</v>
      </c>
      <c r="V84" s="5">
        <v>0.14768765</v>
      </c>
      <c r="W84" s="5">
        <v>0.14095184999999999</v>
      </c>
      <c r="X84" s="5">
        <v>0.15914568000000001</v>
      </c>
      <c r="Y84" s="5">
        <v>0.13733456999999999</v>
      </c>
      <c r="Z84" s="5">
        <v>0.13931481000000001</v>
      </c>
      <c r="AA84" s="5">
        <v>0.13980123</v>
      </c>
      <c r="AB84" s="5">
        <v>0.14082963000000001</v>
      </c>
      <c r="AC84" s="5">
        <v>0.13079877000000001</v>
      </c>
      <c r="AD84" s="5">
        <v>0.19758148</v>
      </c>
      <c r="AE84" s="5">
        <v>0.16531357999999999</v>
      </c>
      <c r="AF84" s="5">
        <v>0.17428272</v>
      </c>
      <c r="AG84" s="5">
        <v>0.17818765</v>
      </c>
      <c r="AH84" s="5">
        <v>0.16617654000000001</v>
      </c>
      <c r="AI84" s="5">
        <v>0.25798765000000001</v>
      </c>
      <c r="AJ84" s="5">
        <v>0.21896667</v>
      </c>
      <c r="AK84" s="5">
        <v>0.17937159999999999</v>
      </c>
      <c r="AL84" s="5">
        <v>0.23165062</v>
      </c>
      <c r="AM84" s="5">
        <v>0.20639258999999999</v>
      </c>
      <c r="AN84" s="5">
        <v>0.2088679</v>
      </c>
      <c r="AO84" s="5">
        <v>0.23623704000000001</v>
      </c>
      <c r="AP84" s="5">
        <v>0.30145556000000001</v>
      </c>
      <c r="AQ84" s="5">
        <v>0.27437654</v>
      </c>
      <c r="AR84" s="5">
        <v>0.23406542999999999</v>
      </c>
      <c r="AS84" s="5">
        <v>0.28470494000000002</v>
      </c>
      <c r="AT84" s="5">
        <v>0.26518148000000002</v>
      </c>
      <c r="AU84" s="5">
        <v>0.62240123000000003</v>
      </c>
      <c r="AV84" s="5">
        <v>0.30960494</v>
      </c>
      <c r="AW84" s="5">
        <v>0.30497654000000002</v>
      </c>
      <c r="AX84" s="5">
        <v>0.28735062</v>
      </c>
      <c r="AY84" s="5">
        <v>0.29816419999999999</v>
      </c>
      <c r="AZ84" s="5">
        <v>0.27878765</v>
      </c>
      <c r="BA84" s="5">
        <v>0.3024</v>
      </c>
      <c r="BB84" s="5">
        <v>0.29367407000000001</v>
      </c>
      <c r="BC84" s="5">
        <v>0.30673950999999999</v>
      </c>
      <c r="BD84" s="5">
        <v>0.26578764999999999</v>
      </c>
      <c r="BE84" s="5">
        <v>0.27306296000000002</v>
      </c>
      <c r="BF84" s="5">
        <v>0.32538764999999997</v>
      </c>
      <c r="BG84" s="5">
        <v>0.23011111000000001</v>
      </c>
      <c r="BH84" s="5">
        <v>0.22027901</v>
      </c>
      <c r="BI84" s="5">
        <v>0.27883580000000002</v>
      </c>
      <c r="BJ84" s="5">
        <v>0.22826914000000001</v>
      </c>
      <c r="BK84" s="5">
        <v>0.19863457000000001</v>
      </c>
      <c r="BL84" s="5">
        <v>0.25007284000000002</v>
      </c>
      <c r="BM84" s="5">
        <v>0.23757284000000001</v>
      </c>
      <c r="BN84" s="5">
        <v>0.28735556000000001</v>
      </c>
      <c r="BO84" s="5">
        <v>0.27856296000000003</v>
      </c>
      <c r="BP84" s="5">
        <v>0.27068641999999998</v>
      </c>
      <c r="BQ84" s="5">
        <v>0.28978147999999998</v>
      </c>
      <c r="BR84" s="5">
        <v>0.24599752999999999</v>
      </c>
      <c r="BS84" s="5">
        <v>0.23737037</v>
      </c>
      <c r="BT84" s="5">
        <v>0.24047283999999999</v>
      </c>
      <c r="BU84" s="5">
        <v>0.25557777999999998</v>
      </c>
      <c r="BV84" s="5">
        <v>0.24713086000000001</v>
      </c>
      <c r="BW84" s="5">
        <v>0.21722716</v>
      </c>
      <c r="BX84" s="5">
        <v>0.24817901000000001</v>
      </c>
      <c r="BY84" s="5">
        <v>0.29579259000000002</v>
      </c>
      <c r="BZ84" s="5">
        <v>0.33323580000000003</v>
      </c>
      <c r="CA84" s="5">
        <v>0.45581975000000002</v>
      </c>
      <c r="CB84" s="5">
        <v>0.40063457000000002</v>
      </c>
      <c r="CC84" s="5">
        <v>0.34287654000000001</v>
      </c>
      <c r="CD84" s="5">
        <v>0.34274937999999999</v>
      </c>
      <c r="CE84" s="5">
        <v>0.32651358000000003</v>
      </c>
      <c r="CF84" s="5">
        <v>0.31908025000000001</v>
      </c>
      <c r="CG84" s="5">
        <v>0.29199383000000001</v>
      </c>
      <c r="CH84" s="5">
        <v>0.27653704000000001</v>
      </c>
      <c r="CI84" s="5">
        <v>0.29583085999999997</v>
      </c>
      <c r="CJ84" s="5">
        <v>0.32148765000000001</v>
      </c>
      <c r="CK84" s="5">
        <v>0.28641358</v>
      </c>
      <c r="CL84" s="5">
        <v>0.27326049000000002</v>
      </c>
      <c r="CM84" s="5">
        <v>0.25115679000000002</v>
      </c>
      <c r="CN84" s="5">
        <v>0.29321851999999998</v>
      </c>
      <c r="CO84" s="5">
        <v>0.25423332999999998</v>
      </c>
      <c r="CP84" s="5">
        <v>0.27027284000000001</v>
      </c>
      <c r="CQ84" s="5">
        <v>0.24362839999999999</v>
      </c>
      <c r="CR84" s="5">
        <v>0.18968519</v>
      </c>
      <c r="CS84" s="5">
        <v>0.21539258999999999</v>
      </c>
      <c r="CT84" s="5">
        <v>0.17491975000000001</v>
      </c>
      <c r="CU84" s="5">
        <v>0.15118641999999999</v>
      </c>
      <c r="CV84" s="5">
        <v>0.14887284000000001</v>
      </c>
      <c r="CZ84" s="37">
        <v>0.15229612870101628</v>
      </c>
      <c r="DA84" s="37">
        <v>7.684370669779847E-2</v>
      </c>
      <c r="DB84" s="37">
        <v>0.77086016460118534</v>
      </c>
      <c r="DE84" t="str">
        <f t="shared" si="9"/>
        <v>RURAL</v>
      </c>
      <c r="DF84" t="str">
        <f t="shared" si="9"/>
        <v>1</v>
      </c>
      <c r="DG84" t="str">
        <f t="shared" si="9"/>
        <v>Domingo</v>
      </c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H84" t="s">
        <v>156</v>
      </c>
      <c r="EI84" t="s">
        <v>156</v>
      </c>
      <c r="EJ84" t="s">
        <v>156</v>
      </c>
      <c r="EK84" t="s">
        <v>156</v>
      </c>
      <c r="EL84" t="s">
        <v>156</v>
      </c>
      <c r="EM84" t="s">
        <v>156</v>
      </c>
      <c r="EN84" t="s">
        <v>156</v>
      </c>
      <c r="EO84" t="s">
        <v>156</v>
      </c>
      <c r="EP84" t="s">
        <v>156</v>
      </c>
      <c r="EQ84" t="s">
        <v>156</v>
      </c>
      <c r="ER84" t="s">
        <v>156</v>
      </c>
      <c r="ES84" t="s">
        <v>156</v>
      </c>
      <c r="ET84" t="s">
        <v>156</v>
      </c>
      <c r="EU84" t="s">
        <v>156</v>
      </c>
      <c r="EV84" t="s">
        <v>156</v>
      </c>
      <c r="EW84" t="s">
        <v>156</v>
      </c>
      <c r="EX84" t="s">
        <v>156</v>
      </c>
      <c r="EY84" t="s">
        <v>156</v>
      </c>
      <c r="EZ84" t="s">
        <v>156</v>
      </c>
      <c r="FA84" t="s">
        <v>156</v>
      </c>
      <c r="FB84" t="s">
        <v>156</v>
      </c>
      <c r="FC84" t="s">
        <v>156</v>
      </c>
      <c r="FD84" t="s">
        <v>156</v>
      </c>
      <c r="FE84" t="s">
        <v>156</v>
      </c>
    </row>
    <row r="85" spans="2:161" x14ac:dyDescent="0.25">
      <c r="B85" s="3" t="s">
        <v>119</v>
      </c>
      <c r="C85" s="3" t="s">
        <v>108</v>
      </c>
      <c r="D85" s="3" t="s">
        <v>100</v>
      </c>
      <c r="E85" s="3">
        <v>0.59759859000000004</v>
      </c>
      <c r="F85" s="3">
        <v>0.58957746</v>
      </c>
      <c r="G85" s="3">
        <v>0.63074366000000004</v>
      </c>
      <c r="H85" s="3">
        <v>0.59421407999999998</v>
      </c>
      <c r="I85" s="3">
        <v>0.55054647999999995</v>
      </c>
      <c r="J85" s="3">
        <v>0.58009717999999999</v>
      </c>
      <c r="K85" s="3">
        <v>0.58050141</v>
      </c>
      <c r="L85" s="3">
        <v>0.57357464999999996</v>
      </c>
      <c r="M85" s="3">
        <v>0.57203943999999995</v>
      </c>
      <c r="N85" s="3">
        <v>0.54918310000000004</v>
      </c>
      <c r="O85" s="3">
        <v>0.55846761</v>
      </c>
      <c r="P85" s="3">
        <v>0.58092816999999997</v>
      </c>
      <c r="Q85" s="3">
        <v>0.61449717999999998</v>
      </c>
      <c r="R85" s="3">
        <v>0.60168873</v>
      </c>
      <c r="S85" s="3">
        <v>0.52537745999999996</v>
      </c>
      <c r="T85" s="3">
        <v>0.53348169000000001</v>
      </c>
      <c r="U85" s="3">
        <v>0.59034366000000005</v>
      </c>
      <c r="V85" s="3">
        <v>0.55722676000000004</v>
      </c>
      <c r="W85" s="3">
        <v>0.50011127</v>
      </c>
      <c r="X85" s="3">
        <v>0.51857324000000005</v>
      </c>
      <c r="Y85" s="3">
        <v>0.54046901000000003</v>
      </c>
      <c r="Z85" s="3">
        <v>0.54662535000000001</v>
      </c>
      <c r="AA85" s="3">
        <v>0.49208450999999997</v>
      </c>
      <c r="AB85" s="3">
        <v>0.52894648</v>
      </c>
      <c r="AC85" s="3">
        <v>0.61373239000000002</v>
      </c>
      <c r="AD85" s="3">
        <v>0.5606662</v>
      </c>
      <c r="AE85" s="3">
        <v>0.54855352000000002</v>
      </c>
      <c r="AF85" s="3">
        <v>0.59926056000000005</v>
      </c>
      <c r="AG85" s="3">
        <v>0.72154647999999999</v>
      </c>
      <c r="AH85" s="3">
        <v>0.60970000000000002</v>
      </c>
      <c r="AI85" s="3">
        <v>0.64948450999999996</v>
      </c>
      <c r="AJ85" s="3">
        <v>0.64933803000000001</v>
      </c>
      <c r="AK85" s="3">
        <v>0.68119437000000005</v>
      </c>
      <c r="AL85" s="3">
        <v>0.57245493000000003</v>
      </c>
      <c r="AM85" s="3">
        <v>0.61638451000000005</v>
      </c>
      <c r="AN85" s="3">
        <v>0.54618027999999996</v>
      </c>
      <c r="AO85" s="3">
        <v>0.59210563000000005</v>
      </c>
      <c r="AP85" s="3">
        <v>0.64</v>
      </c>
      <c r="AQ85" s="3">
        <v>0.56907182999999995</v>
      </c>
      <c r="AR85" s="3">
        <v>0.65534365999999999</v>
      </c>
      <c r="AS85" s="3">
        <v>0.60345915000000006</v>
      </c>
      <c r="AT85" s="3">
        <v>0.65847465000000005</v>
      </c>
      <c r="AU85" s="3">
        <v>0.60603521000000005</v>
      </c>
      <c r="AV85" s="3">
        <v>0.57953098999999997</v>
      </c>
      <c r="AW85" s="3">
        <v>0.72737183000000005</v>
      </c>
      <c r="AX85" s="3">
        <v>0.59295070000000005</v>
      </c>
      <c r="AY85" s="3">
        <v>0.69595351999999999</v>
      </c>
      <c r="AZ85" s="3">
        <v>0.70482816999999998</v>
      </c>
      <c r="BA85" s="3">
        <v>0.58954225000000005</v>
      </c>
      <c r="BB85" s="3">
        <v>0.57500704000000002</v>
      </c>
      <c r="BC85" s="3">
        <v>0.59776761</v>
      </c>
      <c r="BD85" s="3">
        <v>0.56566620000000001</v>
      </c>
      <c r="BE85" s="3">
        <v>0.64304366000000002</v>
      </c>
      <c r="BF85" s="3">
        <v>0.63843521000000003</v>
      </c>
      <c r="BG85" s="3">
        <v>0.65084788999999998</v>
      </c>
      <c r="BH85" s="3">
        <v>0.70180562999999996</v>
      </c>
      <c r="BI85" s="3">
        <v>0.62262675999999995</v>
      </c>
      <c r="BJ85" s="3">
        <v>0.60167746</v>
      </c>
      <c r="BK85" s="3">
        <v>0.60933662</v>
      </c>
      <c r="BL85" s="3">
        <v>0.65054648000000004</v>
      </c>
      <c r="BM85" s="3">
        <v>0.59757605999999996</v>
      </c>
      <c r="BN85" s="3">
        <v>0.65170282000000002</v>
      </c>
      <c r="BO85" s="3">
        <v>0.63168451000000003</v>
      </c>
      <c r="BP85" s="3">
        <v>0.66003520999999998</v>
      </c>
      <c r="BQ85" s="3">
        <v>0.67076479</v>
      </c>
      <c r="BR85" s="3">
        <v>0.70160281999999996</v>
      </c>
      <c r="BS85" s="3">
        <v>0.73217465000000004</v>
      </c>
      <c r="BT85" s="3">
        <v>0.65011971999999996</v>
      </c>
      <c r="BU85" s="3">
        <v>0.61493803000000002</v>
      </c>
      <c r="BV85" s="3">
        <v>0.65005774999999999</v>
      </c>
      <c r="BW85" s="3">
        <v>0.73335211</v>
      </c>
      <c r="BX85" s="3">
        <v>0.81714224999999996</v>
      </c>
      <c r="BY85" s="3">
        <v>0.73006338000000004</v>
      </c>
      <c r="BZ85" s="3">
        <v>0.88111689999999998</v>
      </c>
      <c r="CA85" s="3">
        <v>0.97151690000000002</v>
      </c>
      <c r="CB85" s="3">
        <v>0.90020140999999998</v>
      </c>
      <c r="CC85" s="3">
        <v>0.93753662000000004</v>
      </c>
      <c r="CD85" s="3">
        <v>0.97805914999999999</v>
      </c>
      <c r="CE85" s="3">
        <v>0.90144365999999998</v>
      </c>
      <c r="CF85" s="3">
        <v>0.81552254000000002</v>
      </c>
      <c r="CG85" s="3">
        <v>0.93473662000000002</v>
      </c>
      <c r="CH85" s="3">
        <v>0.94960986000000003</v>
      </c>
      <c r="CI85" s="3">
        <v>0.88646479</v>
      </c>
      <c r="CJ85" s="3">
        <v>0.96636619999999995</v>
      </c>
      <c r="CK85" s="3">
        <v>0.87048309999999995</v>
      </c>
      <c r="CL85" s="3">
        <v>0.91061831000000004</v>
      </c>
      <c r="CM85" s="3">
        <v>0.79951267999999998</v>
      </c>
      <c r="CN85" s="3">
        <v>0.82219154999999999</v>
      </c>
      <c r="CO85" s="3">
        <v>0.73958027999999998</v>
      </c>
      <c r="CP85" s="3">
        <v>0.79647042000000001</v>
      </c>
      <c r="CQ85" s="3">
        <v>0.67963521000000005</v>
      </c>
      <c r="CR85" s="3">
        <v>0.66838732000000001</v>
      </c>
      <c r="CS85" s="3">
        <v>0.66437886999999995</v>
      </c>
      <c r="CT85" s="3">
        <v>0.58643380000000001</v>
      </c>
      <c r="CU85" s="3">
        <v>0.62301830999999996</v>
      </c>
      <c r="CV85" s="3">
        <v>0.59655210999999997</v>
      </c>
      <c r="CZ85" s="37">
        <f>(((DX85/2)+DY85+DZ85+(EA85/2))*5)</f>
        <v>18.693354667142849</v>
      </c>
      <c r="DA85" s="37">
        <f>((DW85/2)+(DX85/2)+(EA85/2)+(EB85/2))*5</f>
        <v>11.859324453571451</v>
      </c>
      <c r="DB85" s="37">
        <f>((SUM(DH85:DV85)+(DW85/2)+(EB85/2)+SUM(EC85:EE85))*5)+SUM(DH86:EE86)</f>
        <v>99.38299152242854</v>
      </c>
      <c r="DE85" t="str">
        <f t="shared" si="6"/>
        <v>Rural</v>
      </c>
      <c r="DF85" t="str">
        <f t="shared" si="7"/>
        <v>2</v>
      </c>
      <c r="DG85" t="str">
        <f t="shared" si="8"/>
        <v>Habil</v>
      </c>
      <c r="DH85" s="25">
        <v>0.62652564914285802</v>
      </c>
      <c r="DI85" s="25">
        <v>0.57333913599999997</v>
      </c>
      <c r="DJ85" s="25">
        <v>0.57900562200000005</v>
      </c>
      <c r="DK85" s="25">
        <v>0.57563163942857098</v>
      </c>
      <c r="DL85" s="25">
        <v>0.59485821685714302</v>
      </c>
      <c r="DM85" s="25">
        <v>0.64014965714285699</v>
      </c>
      <c r="DN85" s="25">
        <v>0.65591773685714305</v>
      </c>
      <c r="DO85" s="25">
        <v>0.82357991771428596</v>
      </c>
      <c r="DP85" s="25">
        <v>0.92091211771428505</v>
      </c>
      <c r="DQ85" s="25">
        <v>0.93518212057142902</v>
      </c>
      <c r="DR85" s="25">
        <v>0.96245762057142803</v>
      </c>
      <c r="DS85" s="25">
        <v>0.82364428628571396</v>
      </c>
      <c r="DT85" s="25">
        <v>0.82739440371428596</v>
      </c>
      <c r="DU85" s="25">
        <v>0.93299658714285705</v>
      </c>
      <c r="DV85" s="25">
        <v>1.00847087628571</v>
      </c>
      <c r="DW85" s="25">
        <v>1.0981191417142899</v>
      </c>
      <c r="DX85" s="25">
        <v>1.130992116</v>
      </c>
      <c r="DY85" s="25">
        <v>1.2754754714285701</v>
      </c>
      <c r="DZ85" s="25">
        <v>1.24743687</v>
      </c>
      <c r="EA85" s="25">
        <v>1.300525068</v>
      </c>
      <c r="EB85" s="25">
        <v>1.2140934557142899</v>
      </c>
      <c r="EC85" s="25">
        <v>1.0462899554285701</v>
      </c>
      <c r="ED85" s="25">
        <v>0.85818725371428595</v>
      </c>
      <c r="EE85" s="25">
        <v>0.80263983228571401</v>
      </c>
      <c r="EH85" t="s">
        <v>156</v>
      </c>
      <c r="EI85" t="s">
        <v>156</v>
      </c>
      <c r="EJ85" t="s">
        <v>156</v>
      </c>
      <c r="EK85" t="s">
        <v>156</v>
      </c>
      <c r="EL85" t="s">
        <v>156</v>
      </c>
      <c r="EM85" t="s">
        <v>156</v>
      </c>
      <c r="EN85" t="s">
        <v>156</v>
      </c>
      <c r="EO85" t="s">
        <v>156</v>
      </c>
      <c r="EP85" t="s">
        <v>156</v>
      </c>
      <c r="EQ85" t="s">
        <v>156</v>
      </c>
      <c r="ER85" t="s">
        <v>156</v>
      </c>
      <c r="ES85" t="s">
        <v>156</v>
      </c>
      <c r="ET85" t="s">
        <v>156</v>
      </c>
      <c r="EU85" t="s">
        <v>156</v>
      </c>
      <c r="EV85" t="s">
        <v>156</v>
      </c>
      <c r="EW85" t="s">
        <v>156</v>
      </c>
      <c r="EX85" t="s">
        <v>156</v>
      </c>
      <c r="EY85" t="s">
        <v>156</v>
      </c>
      <c r="EZ85" t="s">
        <v>156</v>
      </c>
      <c r="FA85" t="s">
        <v>156</v>
      </c>
      <c r="FB85" t="s">
        <v>156</v>
      </c>
      <c r="FC85" t="s">
        <v>156</v>
      </c>
      <c r="FD85" t="s">
        <v>156</v>
      </c>
      <c r="FE85" t="s">
        <v>156</v>
      </c>
    </row>
    <row r="86" spans="2:161" x14ac:dyDescent="0.25">
      <c r="B86" s="4" t="s">
        <v>119</v>
      </c>
      <c r="C86" s="4" t="s">
        <v>108</v>
      </c>
      <c r="D86" s="4" t="s">
        <v>101</v>
      </c>
      <c r="E86" s="4">
        <v>0.68959437000000001</v>
      </c>
      <c r="F86" s="4">
        <v>0.72056900999999995</v>
      </c>
      <c r="G86" s="4">
        <v>0.65850140999999995</v>
      </c>
      <c r="H86" s="4">
        <v>0.62660422999999998</v>
      </c>
      <c r="I86" s="4">
        <v>0.65364929999999999</v>
      </c>
      <c r="J86" s="4">
        <v>0.60484930000000003</v>
      </c>
      <c r="K86" s="4">
        <v>0.61787183000000001</v>
      </c>
      <c r="L86" s="4">
        <v>0.59160844999999995</v>
      </c>
      <c r="M86" s="4">
        <v>0.60021972000000001</v>
      </c>
      <c r="N86" s="4">
        <v>0.58040844999999996</v>
      </c>
      <c r="O86" s="4">
        <v>0.61625492999999998</v>
      </c>
      <c r="P86" s="4">
        <v>0.58550281999999998</v>
      </c>
      <c r="Q86" s="4">
        <v>0.59746619999999995</v>
      </c>
      <c r="R86" s="4">
        <v>0.58133661999999997</v>
      </c>
      <c r="S86" s="4">
        <v>0.59161830999999998</v>
      </c>
      <c r="T86" s="4">
        <v>0.57018592000000001</v>
      </c>
      <c r="U86" s="4">
        <v>0.55692958000000004</v>
      </c>
      <c r="V86" s="4">
        <v>0.55030281999999997</v>
      </c>
      <c r="W86" s="4">
        <v>0.56116197000000001</v>
      </c>
      <c r="X86" s="4">
        <v>0.55783943999999996</v>
      </c>
      <c r="Y86" s="4">
        <v>0.58910423000000001</v>
      </c>
      <c r="Z86" s="4">
        <v>0.58380986000000001</v>
      </c>
      <c r="AA86" s="4">
        <v>0.56361549</v>
      </c>
      <c r="AB86" s="4">
        <v>0.59193943999999998</v>
      </c>
      <c r="AC86" s="4">
        <v>0.57084084999999996</v>
      </c>
      <c r="AD86" s="4">
        <v>0.62622394000000003</v>
      </c>
      <c r="AE86" s="4">
        <v>0.63024225</v>
      </c>
      <c r="AF86" s="4">
        <v>0.59569296000000005</v>
      </c>
      <c r="AG86" s="4">
        <v>0.60263520999999998</v>
      </c>
      <c r="AH86" s="4">
        <v>0.71096197000000005</v>
      </c>
      <c r="AI86" s="4">
        <v>0.69022393999999998</v>
      </c>
      <c r="AJ86" s="4">
        <v>0.77165914999999996</v>
      </c>
      <c r="AK86" s="4">
        <v>0.76406901000000005</v>
      </c>
      <c r="AL86" s="4">
        <v>0.75192957999999999</v>
      </c>
      <c r="AM86" s="4">
        <v>0.81117324000000002</v>
      </c>
      <c r="AN86" s="4">
        <v>0.87193379999999998</v>
      </c>
      <c r="AO86" s="4">
        <v>0.82256196999999998</v>
      </c>
      <c r="AP86" s="4">
        <v>0.76717606000000005</v>
      </c>
      <c r="AQ86" s="4">
        <v>0.80766196999999995</v>
      </c>
      <c r="AR86" s="4">
        <v>0.86771971999999997</v>
      </c>
      <c r="AS86" s="4">
        <v>0.92202817000000004</v>
      </c>
      <c r="AT86" s="4">
        <v>0.88713238999999999</v>
      </c>
      <c r="AU86" s="4">
        <v>1.0199492999999999</v>
      </c>
      <c r="AV86" s="4">
        <v>0.94753239</v>
      </c>
      <c r="AW86" s="4">
        <v>0.97732534999999998</v>
      </c>
      <c r="AX86" s="4">
        <v>0.90957465000000004</v>
      </c>
      <c r="AY86" s="4">
        <v>0.86544929999999998</v>
      </c>
      <c r="AZ86" s="4">
        <v>0.83681267999999998</v>
      </c>
      <c r="BA86" s="4">
        <v>0.86157183000000004</v>
      </c>
      <c r="BB86" s="4">
        <v>0.91094366000000004</v>
      </c>
      <c r="BC86" s="4">
        <v>0.97562534999999995</v>
      </c>
      <c r="BD86" s="4">
        <v>0.90748309999999999</v>
      </c>
      <c r="BE86" s="4">
        <v>0.89447041999999999</v>
      </c>
      <c r="BF86" s="4">
        <v>0.86377324</v>
      </c>
      <c r="BG86" s="4">
        <v>0.91642816999999999</v>
      </c>
      <c r="BH86" s="4">
        <v>0.83998872999999996</v>
      </c>
      <c r="BI86" s="4">
        <v>0.82711407999999997</v>
      </c>
      <c r="BJ86" s="4">
        <v>0.80069436999999999</v>
      </c>
      <c r="BK86" s="4">
        <v>0.87576761000000003</v>
      </c>
      <c r="BL86" s="4">
        <v>0.87332535</v>
      </c>
      <c r="BM86" s="4">
        <v>0.77686761000000004</v>
      </c>
      <c r="BN86" s="4">
        <v>0.85853239000000003</v>
      </c>
      <c r="BO86" s="4">
        <v>0.82699436999999998</v>
      </c>
      <c r="BP86" s="4">
        <v>0.91091690000000003</v>
      </c>
      <c r="BQ86" s="4">
        <v>0.90926479000000004</v>
      </c>
      <c r="BR86" s="4">
        <v>0.92143520999999995</v>
      </c>
      <c r="BS86" s="4">
        <v>1.0005112700000001</v>
      </c>
      <c r="BT86" s="4">
        <v>0.82181548999999998</v>
      </c>
      <c r="BU86" s="4">
        <v>0.84717182999999996</v>
      </c>
      <c r="BV86" s="4">
        <v>0.89428872999999998</v>
      </c>
      <c r="BW86" s="4">
        <v>0.77252816999999996</v>
      </c>
      <c r="BX86" s="4">
        <v>0.82878169000000002</v>
      </c>
      <c r="BY86" s="4">
        <v>0.77642957999999995</v>
      </c>
      <c r="BZ86" s="4">
        <v>0.84862817000000001</v>
      </c>
      <c r="CA86" s="4">
        <v>1.00573662</v>
      </c>
      <c r="CB86" s="4">
        <v>0.95916619999999997</v>
      </c>
      <c r="CC86" s="4">
        <v>0.94124648</v>
      </c>
      <c r="CD86" s="4">
        <v>0.94183521000000003</v>
      </c>
      <c r="CE86" s="4">
        <v>1.09034648</v>
      </c>
      <c r="CF86" s="4">
        <v>0.99512957999999996</v>
      </c>
      <c r="CG86" s="4">
        <v>0.97058873000000001</v>
      </c>
      <c r="CH86" s="4">
        <v>1.0798563400000001</v>
      </c>
      <c r="CI86" s="4">
        <v>1.1244070399999999</v>
      </c>
      <c r="CJ86" s="4">
        <v>1.0658338000000001</v>
      </c>
      <c r="CK86" s="4">
        <v>0.94401690000000005</v>
      </c>
      <c r="CL86" s="4">
        <v>0.94928732000000005</v>
      </c>
      <c r="CM86" s="4">
        <v>0.89371268000000004</v>
      </c>
      <c r="CN86" s="4">
        <v>0.85636900999999999</v>
      </c>
      <c r="CO86" s="4">
        <v>0.82135775</v>
      </c>
      <c r="CP86" s="4">
        <v>0.84445210999999998</v>
      </c>
      <c r="CQ86" s="4">
        <v>0.79842394000000005</v>
      </c>
      <c r="CR86" s="4">
        <v>0.70751830999999998</v>
      </c>
      <c r="CS86" s="4">
        <v>0.75707606000000005</v>
      </c>
      <c r="CT86" s="4">
        <v>0.68818451000000003</v>
      </c>
      <c r="CU86" s="4">
        <v>0.85644648000000001</v>
      </c>
      <c r="CV86" s="4">
        <v>0.74786196999999999</v>
      </c>
      <c r="CZ86" s="40">
        <f>CZ85/SUM($CZ85:$DB85)</f>
        <v>0.1438662268383756</v>
      </c>
      <c r="DA86" s="40">
        <f>DA85/SUM($CZ85:$DB85)</f>
        <v>9.1270737241523681E-2</v>
      </c>
      <c r="DB86" s="40">
        <f>DB85/SUM($CZ85:$DB85)</f>
        <v>0.76486303592010085</v>
      </c>
      <c r="DE86" t="str">
        <f t="shared" si="6"/>
        <v>Rural</v>
      </c>
      <c r="DF86" t="str">
        <f t="shared" si="7"/>
        <v>2</v>
      </c>
      <c r="DG86" t="str">
        <f t="shared" si="8"/>
        <v>Sabado</v>
      </c>
      <c r="DH86" s="25">
        <v>0.65449204599999999</v>
      </c>
      <c r="DI86" s="25">
        <v>0.60989928628571399</v>
      </c>
      <c r="DJ86" s="25">
        <v>0.61605801171428598</v>
      </c>
      <c r="DK86" s="25">
        <v>0.59655638857142801</v>
      </c>
      <c r="DL86" s="25">
        <v>0.62512541714285697</v>
      </c>
      <c r="DM86" s="25">
        <v>0.64550264028571402</v>
      </c>
      <c r="DN86" s="25">
        <v>0.75397630628571399</v>
      </c>
      <c r="DO86" s="25">
        <v>0.90058345885714297</v>
      </c>
      <c r="DP86" s="25">
        <v>1.04123635457143</v>
      </c>
      <c r="DQ86" s="25">
        <v>1.1627271542857101</v>
      </c>
      <c r="DR86" s="25">
        <v>1.19646261428571</v>
      </c>
      <c r="DS86" s="25">
        <v>1.16557293857143</v>
      </c>
      <c r="DT86" s="25">
        <v>1.0540206822857101</v>
      </c>
      <c r="DU86" s="25">
        <v>1.022466436</v>
      </c>
      <c r="DV86" s="25">
        <v>1.0068373628571401</v>
      </c>
      <c r="DW86" s="25">
        <v>1.0340990111428601</v>
      </c>
      <c r="DX86" s="25">
        <v>1.1135875125714301</v>
      </c>
      <c r="DY86" s="25">
        <v>1.2012157148571401</v>
      </c>
      <c r="DZ86" s="25">
        <v>1.24819280314286</v>
      </c>
      <c r="EA86" s="25">
        <v>1.2298452888571401</v>
      </c>
      <c r="EB86" s="25">
        <v>1.09222340342857</v>
      </c>
      <c r="EC86" s="25">
        <v>1.0329010208571401</v>
      </c>
      <c r="ED86" s="25">
        <v>0.89167906685714304</v>
      </c>
      <c r="EE86" s="25">
        <v>0.77128596485714296</v>
      </c>
      <c r="EH86" s="25">
        <v>2.620726055</v>
      </c>
      <c r="EI86" s="25">
        <v>2.4549612750000001</v>
      </c>
      <c r="EJ86" s="25">
        <v>2.3235852149999996</v>
      </c>
      <c r="EK86" s="25">
        <v>2.3190345150000002</v>
      </c>
      <c r="EL86" s="25">
        <v>2.2227669050000003</v>
      </c>
      <c r="EM86" s="25">
        <v>2.2872873299999998</v>
      </c>
      <c r="EN86" s="25">
        <v>2.4196901450000001</v>
      </c>
      <c r="EO86" s="25">
        <v>3.0719014050000002</v>
      </c>
      <c r="EP86" s="25">
        <v>3.0898943650000001</v>
      </c>
      <c r="EQ86" s="25">
        <v>3.1500718299999999</v>
      </c>
      <c r="ER86" s="25">
        <v>3.5865049249999998</v>
      </c>
      <c r="ES86" s="25">
        <v>3.3406760599999998</v>
      </c>
      <c r="ET86" s="25">
        <v>3.22697324</v>
      </c>
      <c r="EU86" s="25">
        <v>3.100873945</v>
      </c>
      <c r="EV86" s="25">
        <v>2.9173274650000001</v>
      </c>
      <c r="EW86" s="25">
        <v>3.0135802800000002</v>
      </c>
      <c r="EX86" s="25">
        <v>3.2908387299999999</v>
      </c>
      <c r="EY86" s="25">
        <v>3.267672535</v>
      </c>
      <c r="EZ86" s="25">
        <v>3.694810565</v>
      </c>
      <c r="FA86" s="25">
        <v>3.84496057</v>
      </c>
      <c r="FB86" s="25">
        <v>3.8321337999999998</v>
      </c>
      <c r="FC86" s="25">
        <v>3.4276345050000003</v>
      </c>
      <c r="FD86" s="25">
        <v>3.1078232400000001</v>
      </c>
      <c r="FE86" s="25">
        <v>2.9160654949999998</v>
      </c>
    </row>
    <row r="87" spans="2:161" x14ac:dyDescent="0.25">
      <c r="B87" s="5" t="s">
        <v>119</v>
      </c>
      <c r="C87" s="5" t="s">
        <v>108</v>
      </c>
      <c r="D87" s="5" t="s">
        <v>102</v>
      </c>
      <c r="E87" s="5">
        <v>0.64465211</v>
      </c>
      <c r="F87" s="5">
        <v>0.62815915</v>
      </c>
      <c r="G87" s="5">
        <v>0.63868451000000004</v>
      </c>
      <c r="H87" s="5">
        <v>0.63468732000000005</v>
      </c>
      <c r="I87" s="5">
        <v>0.63084929999999995</v>
      </c>
      <c r="J87" s="5">
        <v>0.60936760999999995</v>
      </c>
      <c r="K87" s="5">
        <v>0.62940141000000005</v>
      </c>
      <c r="L87" s="5">
        <v>0.57232534999999995</v>
      </c>
      <c r="M87" s="5">
        <v>0.57219436999999995</v>
      </c>
      <c r="N87" s="5">
        <v>0.55270140999999995</v>
      </c>
      <c r="O87" s="5">
        <v>0.56632534999999995</v>
      </c>
      <c r="P87" s="5">
        <v>0.57356337999999996</v>
      </c>
      <c r="Q87" s="5">
        <v>0.57640422999999996</v>
      </c>
      <c r="R87" s="5">
        <v>0.55935634000000001</v>
      </c>
      <c r="S87" s="5">
        <v>0.58803662000000001</v>
      </c>
      <c r="T87" s="5">
        <v>0.57366479000000004</v>
      </c>
      <c r="U87" s="5">
        <v>0.56418732000000005</v>
      </c>
      <c r="V87" s="5">
        <v>0.54307324000000001</v>
      </c>
      <c r="W87" s="5">
        <v>0.54775633999999995</v>
      </c>
      <c r="X87" s="5">
        <v>0.56428310000000004</v>
      </c>
      <c r="Y87" s="5">
        <v>0.55911971999999999</v>
      </c>
      <c r="Z87" s="5">
        <v>0.54023661999999995</v>
      </c>
      <c r="AA87" s="5">
        <v>0.56560140999999997</v>
      </c>
      <c r="AB87" s="5">
        <v>0.58114789</v>
      </c>
      <c r="AC87" s="5">
        <v>0.57157606000000005</v>
      </c>
      <c r="AD87" s="5">
        <v>0.54435633999999999</v>
      </c>
      <c r="AE87" s="5">
        <v>0.57180845000000002</v>
      </c>
      <c r="AF87" s="5">
        <v>0.72863944000000003</v>
      </c>
      <c r="AG87" s="5">
        <v>0.87393803000000003</v>
      </c>
      <c r="AH87" s="5">
        <v>0.92102112999999997</v>
      </c>
      <c r="AI87" s="5">
        <v>0.83154930000000005</v>
      </c>
      <c r="AJ87" s="5">
        <v>0.74181408000000004</v>
      </c>
      <c r="AK87" s="5">
        <v>0.74619013999999995</v>
      </c>
      <c r="AL87" s="5">
        <v>0.73545210999999999</v>
      </c>
      <c r="AM87" s="5">
        <v>0.7905662</v>
      </c>
      <c r="AN87" s="5">
        <v>0.70847464999999998</v>
      </c>
      <c r="AO87" s="5">
        <v>0.69326620000000005</v>
      </c>
      <c r="AP87" s="5">
        <v>0.62864224999999996</v>
      </c>
      <c r="AQ87" s="5">
        <v>0.76001549000000002</v>
      </c>
      <c r="AR87" s="5">
        <v>0.95309999999999995</v>
      </c>
      <c r="AS87" s="5">
        <v>0.86738028</v>
      </c>
      <c r="AT87" s="5">
        <v>0.93107183000000004</v>
      </c>
      <c r="AU87" s="5">
        <v>0.81916478999999998</v>
      </c>
      <c r="AV87" s="5">
        <v>0.77875070000000002</v>
      </c>
      <c r="AW87" s="5">
        <v>0.72059295999999995</v>
      </c>
      <c r="AX87" s="5">
        <v>0.72557746000000001</v>
      </c>
      <c r="AY87" s="5">
        <v>0.82233520999999998</v>
      </c>
      <c r="AZ87" s="5">
        <v>0.82368450999999998</v>
      </c>
      <c r="BA87" s="5">
        <v>0.70160423000000005</v>
      </c>
      <c r="BB87" s="5">
        <v>0.73017887000000004</v>
      </c>
      <c r="BC87" s="5">
        <v>0.67794929999999998</v>
      </c>
      <c r="BD87" s="5">
        <v>0.68859013999999996</v>
      </c>
      <c r="BE87" s="5">
        <v>0.68816337999999999</v>
      </c>
      <c r="BF87" s="5">
        <v>0.66896619999999996</v>
      </c>
      <c r="BG87" s="5">
        <v>0.71299014000000005</v>
      </c>
      <c r="BH87" s="5">
        <v>0.61696761</v>
      </c>
      <c r="BI87" s="5">
        <v>0.59855493000000004</v>
      </c>
      <c r="BJ87" s="5">
        <v>0.64735633999999997</v>
      </c>
      <c r="BK87" s="5">
        <v>0.61683520999999997</v>
      </c>
      <c r="BL87" s="5">
        <v>0.59500704000000004</v>
      </c>
      <c r="BM87" s="5">
        <v>0.64108591999999998</v>
      </c>
      <c r="BN87" s="5">
        <v>0.63987183000000003</v>
      </c>
      <c r="BO87" s="5">
        <v>0.69673238999999998</v>
      </c>
      <c r="BP87" s="5">
        <v>0.67615915000000004</v>
      </c>
      <c r="BQ87" s="5">
        <v>0.68863238999999998</v>
      </c>
      <c r="BR87" s="5">
        <v>0.80730986000000005</v>
      </c>
      <c r="BS87" s="5">
        <v>0.74021972000000003</v>
      </c>
      <c r="BT87" s="5">
        <v>0.69248873</v>
      </c>
      <c r="BU87" s="5">
        <v>0.74679295999999995</v>
      </c>
      <c r="BV87" s="5">
        <v>0.67897465000000001</v>
      </c>
      <c r="BW87" s="5">
        <v>0.79659999999999997</v>
      </c>
      <c r="BX87" s="5">
        <v>0.97020704000000002</v>
      </c>
      <c r="BY87" s="5">
        <v>0.90200000000000002</v>
      </c>
      <c r="BZ87" s="5">
        <v>0.90732676000000001</v>
      </c>
      <c r="CA87" s="5">
        <v>0.90130703999999995</v>
      </c>
      <c r="CB87" s="5">
        <v>1.0890267600000001</v>
      </c>
      <c r="CC87" s="5">
        <v>0.91266619999999998</v>
      </c>
      <c r="CD87" s="5">
        <v>0.97066620000000003</v>
      </c>
      <c r="CE87" s="5">
        <v>0.86491971999999995</v>
      </c>
      <c r="CF87" s="5">
        <v>0.97311126999999997</v>
      </c>
      <c r="CG87" s="5">
        <v>0.81183662000000001</v>
      </c>
      <c r="CH87" s="5">
        <v>0.9243169</v>
      </c>
      <c r="CI87" s="5">
        <v>0.89381127000000005</v>
      </c>
      <c r="CJ87" s="5">
        <v>0.79361689999999996</v>
      </c>
      <c r="CK87" s="5">
        <v>0.79881690000000005</v>
      </c>
      <c r="CL87" s="5">
        <v>0.77468309999999996</v>
      </c>
      <c r="CM87" s="5">
        <v>0.83596197000000005</v>
      </c>
      <c r="CN87" s="5">
        <v>0.80242113000000004</v>
      </c>
      <c r="CO87" s="5">
        <v>0.80091831000000002</v>
      </c>
      <c r="CP87" s="5">
        <v>0.69099155000000001</v>
      </c>
      <c r="CQ87" s="5">
        <v>0.79944084999999998</v>
      </c>
      <c r="CR87" s="5">
        <v>0.75254365999999995</v>
      </c>
      <c r="CS87" s="5">
        <v>0.68888872999999995</v>
      </c>
      <c r="CT87" s="5">
        <v>0.75486337999999997</v>
      </c>
      <c r="CU87" s="5">
        <v>0.69550000000000001</v>
      </c>
      <c r="CV87" s="5">
        <v>0.64330986000000001</v>
      </c>
      <c r="CZ87" s="37">
        <v>0.12085111417601425</v>
      </c>
      <c r="DA87" s="37">
        <v>6.8330132314979031E-2</v>
      </c>
      <c r="DB87" s="37">
        <v>0.81081875350900667</v>
      </c>
      <c r="DE87" t="str">
        <f t="shared" si="6"/>
        <v>Rural</v>
      </c>
      <c r="DF87" t="str">
        <f t="shared" si="7"/>
        <v>2</v>
      </c>
      <c r="DG87" t="str">
        <f t="shared" si="8"/>
        <v>Domingo</v>
      </c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H87" t="s">
        <v>156</v>
      </c>
      <c r="EI87" t="s">
        <v>156</v>
      </c>
      <c r="EJ87" t="s">
        <v>156</v>
      </c>
      <c r="EK87" t="s">
        <v>156</v>
      </c>
      <c r="EL87" t="s">
        <v>156</v>
      </c>
      <c r="EM87" t="s">
        <v>156</v>
      </c>
      <c r="EN87" t="s">
        <v>156</v>
      </c>
      <c r="EO87" t="s">
        <v>156</v>
      </c>
      <c r="EP87" t="s">
        <v>156</v>
      </c>
      <c r="EQ87" t="s">
        <v>156</v>
      </c>
      <c r="ER87" t="s">
        <v>156</v>
      </c>
      <c r="ES87" t="s">
        <v>156</v>
      </c>
      <c r="ET87" t="s">
        <v>156</v>
      </c>
      <c r="EU87" t="s">
        <v>156</v>
      </c>
      <c r="EV87" t="s">
        <v>156</v>
      </c>
      <c r="EW87" t="s">
        <v>156</v>
      </c>
      <c r="EX87" t="s">
        <v>156</v>
      </c>
      <c r="EY87" t="s">
        <v>156</v>
      </c>
      <c r="EZ87" t="s">
        <v>156</v>
      </c>
      <c r="FA87" t="s">
        <v>156</v>
      </c>
      <c r="FB87" t="s">
        <v>156</v>
      </c>
      <c r="FC87" t="s">
        <v>156</v>
      </c>
      <c r="FD87" t="s">
        <v>156</v>
      </c>
      <c r="FE87" t="s">
        <v>156</v>
      </c>
    </row>
    <row r="88" spans="2:161" x14ac:dyDescent="0.25">
      <c r="B88" s="3" t="s">
        <v>119</v>
      </c>
      <c r="C88" s="3" t="s">
        <v>109</v>
      </c>
      <c r="D88" s="3" t="s">
        <v>100</v>
      </c>
      <c r="E88" s="3">
        <v>1.5311428600000001</v>
      </c>
      <c r="F88" s="3">
        <v>1.4761028599999999</v>
      </c>
      <c r="G88" s="3">
        <v>1.42646286</v>
      </c>
      <c r="H88" s="3">
        <v>1.52787429</v>
      </c>
      <c r="I88" s="3">
        <v>1.4549942899999999</v>
      </c>
      <c r="J88" s="3">
        <v>1.48507714</v>
      </c>
      <c r="K88" s="3">
        <v>1.57383143</v>
      </c>
      <c r="L88" s="3">
        <v>1.4147400000000001</v>
      </c>
      <c r="M88" s="3">
        <v>1.3268628600000001</v>
      </c>
      <c r="N88" s="3">
        <v>1.33466</v>
      </c>
      <c r="O88" s="3">
        <v>1.31705429</v>
      </c>
      <c r="P88" s="3">
        <v>1.3500457100000001</v>
      </c>
      <c r="Q88" s="3">
        <v>1.3384514300000001</v>
      </c>
      <c r="R88" s="3">
        <v>1.29978857</v>
      </c>
      <c r="S88" s="3">
        <v>1.3288371400000001</v>
      </c>
      <c r="T88" s="3">
        <v>1.45660857</v>
      </c>
      <c r="U88" s="3">
        <v>1.34489714</v>
      </c>
      <c r="V88" s="3">
        <v>1.29956571</v>
      </c>
      <c r="W88" s="3">
        <v>1.3269</v>
      </c>
      <c r="X88" s="3">
        <v>1.48383143</v>
      </c>
      <c r="Y88" s="3">
        <v>1.3759114299999999</v>
      </c>
      <c r="Z88" s="3">
        <v>1.5002885699999999</v>
      </c>
      <c r="AA88" s="3">
        <v>1.5029114299999999</v>
      </c>
      <c r="AB88" s="3">
        <v>1.5904971400000001</v>
      </c>
      <c r="AC88" s="3">
        <v>1.51362</v>
      </c>
      <c r="AD88" s="3">
        <v>1.4905571399999999</v>
      </c>
      <c r="AE88" s="3">
        <v>1.46138857</v>
      </c>
      <c r="AF88" s="3">
        <v>1.60366857</v>
      </c>
      <c r="AG88" s="3">
        <v>1.5333171400000001</v>
      </c>
      <c r="AH88" s="3">
        <v>1.69368286</v>
      </c>
      <c r="AI88" s="3">
        <v>1.7327542899999999</v>
      </c>
      <c r="AJ88" s="3">
        <v>1.7912285699999999</v>
      </c>
      <c r="AK88" s="3">
        <v>1.73933143</v>
      </c>
      <c r="AL88" s="3">
        <v>1.9269000000000001</v>
      </c>
      <c r="AM88" s="3">
        <v>1.8302685700000001</v>
      </c>
      <c r="AN88" s="3">
        <v>1.8511457099999999</v>
      </c>
      <c r="AO88" s="3">
        <v>2.0026600000000001</v>
      </c>
      <c r="AP88" s="3">
        <v>1.96123143</v>
      </c>
      <c r="AQ88" s="3">
        <v>2.10318571</v>
      </c>
      <c r="AR88" s="3">
        <v>2.0730914299999998</v>
      </c>
      <c r="AS88" s="3">
        <v>2.1100457100000001</v>
      </c>
      <c r="AT88" s="3">
        <v>2.30532286</v>
      </c>
      <c r="AU88" s="3">
        <v>1.9882028599999999</v>
      </c>
      <c r="AV88" s="3">
        <v>1.9476742899999999</v>
      </c>
      <c r="AW88" s="3">
        <v>2.06854</v>
      </c>
      <c r="AX88" s="3">
        <v>1.9430657099999999</v>
      </c>
      <c r="AY88" s="3">
        <v>1.7895428600000001</v>
      </c>
      <c r="AZ88" s="3">
        <v>1.99564286</v>
      </c>
      <c r="BA88" s="3">
        <v>2.0066171399999999</v>
      </c>
      <c r="BB88" s="3">
        <v>2.1127514299999999</v>
      </c>
      <c r="BC88" s="3">
        <v>2.06837143</v>
      </c>
      <c r="BD88" s="3">
        <v>2.1664428600000001</v>
      </c>
      <c r="BE88" s="3">
        <v>2.2234542899999998</v>
      </c>
      <c r="BF88" s="3">
        <v>2.0992228599999998</v>
      </c>
      <c r="BG88" s="3">
        <v>1.9189542900000001</v>
      </c>
      <c r="BH88" s="3">
        <v>2.0129457099999999</v>
      </c>
      <c r="BI88" s="3">
        <v>2.09288571</v>
      </c>
      <c r="BJ88" s="3">
        <v>2.0556800000000002</v>
      </c>
      <c r="BK88" s="3">
        <v>1.88559429</v>
      </c>
      <c r="BL88" s="3">
        <v>1.87104571</v>
      </c>
      <c r="BM88" s="3">
        <v>1.9885885700000001</v>
      </c>
      <c r="BN88" s="3">
        <v>2.06587429</v>
      </c>
      <c r="BO88" s="3">
        <v>2.13887429</v>
      </c>
      <c r="BP88" s="3">
        <v>2.1717742900000001</v>
      </c>
      <c r="BQ88" s="3">
        <v>2.5621800000000001</v>
      </c>
      <c r="BR88" s="3">
        <v>2.4424314300000001</v>
      </c>
      <c r="BS88" s="3">
        <v>2.2953828600000001</v>
      </c>
      <c r="BT88" s="3">
        <v>2.2373828599999999</v>
      </c>
      <c r="BU88" s="3">
        <v>2.16673714</v>
      </c>
      <c r="BV88" s="3">
        <v>1.9784314300000001</v>
      </c>
      <c r="BW88" s="3">
        <v>1.9569857100000001</v>
      </c>
      <c r="BX88" s="3">
        <v>1.8989942900000001</v>
      </c>
      <c r="BY88" s="3">
        <v>2.2686428599999999</v>
      </c>
      <c r="BZ88" s="3">
        <v>2.2454628599999999</v>
      </c>
      <c r="CA88" s="3">
        <v>2.0785142900000002</v>
      </c>
      <c r="CB88" s="3">
        <v>2.3551514299999998</v>
      </c>
      <c r="CC88" s="3">
        <v>2.6608742900000002</v>
      </c>
      <c r="CD88" s="3">
        <v>2.0916199999999998</v>
      </c>
      <c r="CE88" s="3">
        <v>2.3504828600000001</v>
      </c>
      <c r="CF88" s="3">
        <v>2.4803028600000001</v>
      </c>
      <c r="CG88" s="3">
        <v>2.5542485699999999</v>
      </c>
      <c r="CH88" s="3">
        <v>2.6453914300000001</v>
      </c>
      <c r="CI88" s="3">
        <v>2.46076286</v>
      </c>
      <c r="CJ88" s="3">
        <v>2.3791028600000002</v>
      </c>
      <c r="CK88" s="3">
        <v>2.4471857099999998</v>
      </c>
      <c r="CL88" s="3">
        <v>2.2282628600000001</v>
      </c>
      <c r="CM88" s="3">
        <v>2.1177999999999999</v>
      </c>
      <c r="CN88" s="3">
        <v>2.10809143</v>
      </c>
      <c r="CO88" s="3">
        <v>2.0471914299999998</v>
      </c>
      <c r="CP88" s="3">
        <v>1.96690857</v>
      </c>
      <c r="CQ88" s="3">
        <v>1.9491085699999999</v>
      </c>
      <c r="CR88" s="3">
        <v>2.1321342900000002</v>
      </c>
      <c r="CS88" s="3">
        <v>2.2653828599999999</v>
      </c>
      <c r="CT88" s="3">
        <v>2.0911771400000001</v>
      </c>
      <c r="CU88" s="3">
        <v>1.8439542900000001</v>
      </c>
      <c r="CV88" s="3">
        <v>1.7355371399999999</v>
      </c>
      <c r="CZ88" s="37">
        <f>(((DX88/2)+DY88+DZ88+(EA88/2))*5)</f>
        <v>81.501490789583301</v>
      </c>
      <c r="DA88" s="37">
        <f>((DW88/2)+(DX88/2)+(EA88/2)+(EB88/2))*5</f>
        <v>57.198347034374976</v>
      </c>
      <c r="DB88" s="37">
        <f>((SUM(DH88:DV88)+(DW88/2)+(EB88/2)+SUM(EC88:EE88))*5)+SUM(DH89:EE89)</f>
        <v>527.58535226687491</v>
      </c>
      <c r="DE88" t="str">
        <f t="shared" si="6"/>
        <v>Rural</v>
      </c>
      <c r="DF88" t="str">
        <f t="shared" si="7"/>
        <v>3</v>
      </c>
      <c r="DG88" t="str">
        <f t="shared" si="8"/>
        <v>Habil</v>
      </c>
      <c r="DH88" s="25">
        <v>3.6541521358333302</v>
      </c>
      <c r="DI88" s="25">
        <v>3.6237241149999999</v>
      </c>
      <c r="DJ88" s="25">
        <v>3.6386160304166699</v>
      </c>
      <c r="DK88" s="25">
        <v>3.68120137666667</v>
      </c>
      <c r="DL88" s="25">
        <v>3.7452333245833298</v>
      </c>
      <c r="DM88" s="25">
        <v>3.66818066291667</v>
      </c>
      <c r="DN88" s="25">
        <v>3.7313279933333301</v>
      </c>
      <c r="DO88" s="25">
        <v>4.3191891608333304</v>
      </c>
      <c r="DP88" s="25">
        <v>4.6088655454166698</v>
      </c>
      <c r="DQ88" s="25">
        <v>5.0871606437499999</v>
      </c>
      <c r="DR88" s="25">
        <v>5.2352203804166697</v>
      </c>
      <c r="DS88" s="25">
        <v>5.1185854475000001</v>
      </c>
      <c r="DT88" s="25">
        <v>4.9686893379166701</v>
      </c>
      <c r="DU88" s="25">
        <v>5.1572498974999998</v>
      </c>
      <c r="DV88" s="25">
        <v>5.5272284308333299</v>
      </c>
      <c r="DW88" s="25">
        <v>5.8115181012499999</v>
      </c>
      <c r="DX88" s="25">
        <v>5.7551516366666604</v>
      </c>
      <c r="DY88" s="25">
        <v>5.10594475125</v>
      </c>
      <c r="DZ88" s="25">
        <v>5.4701545258333297</v>
      </c>
      <c r="EA88" s="25">
        <v>5.6932461249999999</v>
      </c>
      <c r="EB88" s="25">
        <v>5.6194229508333304</v>
      </c>
      <c r="EC88" s="25">
        <v>5.2770233120833296</v>
      </c>
      <c r="ED88" s="25">
        <v>4.6479508983333302</v>
      </c>
      <c r="EE88" s="25">
        <v>4.3023047349999999</v>
      </c>
      <c r="EH88" t="s">
        <v>156</v>
      </c>
      <c r="EI88" t="s">
        <v>156</v>
      </c>
      <c r="EJ88" t="s">
        <v>156</v>
      </c>
      <c r="EK88" t="s">
        <v>156</v>
      </c>
      <c r="EL88" t="s">
        <v>156</v>
      </c>
      <c r="EM88" t="s">
        <v>156</v>
      </c>
      <c r="EN88" t="s">
        <v>156</v>
      </c>
      <c r="EO88" t="s">
        <v>156</v>
      </c>
      <c r="EP88" t="s">
        <v>156</v>
      </c>
      <c r="EQ88" t="s">
        <v>156</v>
      </c>
      <c r="ER88" t="s">
        <v>156</v>
      </c>
      <c r="ES88" t="s">
        <v>156</v>
      </c>
      <c r="ET88" t="s">
        <v>156</v>
      </c>
      <c r="EU88" t="s">
        <v>156</v>
      </c>
      <c r="EV88" t="s">
        <v>156</v>
      </c>
      <c r="EW88" t="s">
        <v>156</v>
      </c>
      <c r="EX88" t="s">
        <v>156</v>
      </c>
      <c r="EY88" t="s">
        <v>156</v>
      </c>
      <c r="EZ88" t="s">
        <v>156</v>
      </c>
      <c r="FA88" t="s">
        <v>156</v>
      </c>
      <c r="FB88" t="s">
        <v>156</v>
      </c>
      <c r="FC88" t="s">
        <v>156</v>
      </c>
      <c r="FD88" t="s">
        <v>156</v>
      </c>
      <c r="FE88" t="s">
        <v>156</v>
      </c>
    </row>
    <row r="89" spans="2:161" x14ac:dyDescent="0.25">
      <c r="B89" s="4" t="s">
        <v>119</v>
      </c>
      <c r="C89" s="4" t="s">
        <v>109</v>
      </c>
      <c r="D89" s="4" t="s">
        <v>101</v>
      </c>
      <c r="E89" s="4">
        <v>1.67704571</v>
      </c>
      <c r="F89" s="4">
        <v>1.6116742900000001</v>
      </c>
      <c r="G89" s="4">
        <v>1.5308314300000001</v>
      </c>
      <c r="H89" s="4">
        <v>1.4079885700000001</v>
      </c>
      <c r="I89" s="4">
        <v>1.29594571</v>
      </c>
      <c r="J89" s="4">
        <v>1.34247714</v>
      </c>
      <c r="K89" s="4">
        <v>1.4085857100000001</v>
      </c>
      <c r="L89" s="4">
        <v>1.31590571</v>
      </c>
      <c r="M89" s="4">
        <v>1.34885429</v>
      </c>
      <c r="N89" s="4">
        <v>1.2712857099999999</v>
      </c>
      <c r="O89" s="4">
        <v>1.29215714</v>
      </c>
      <c r="P89" s="4">
        <v>1.34278571</v>
      </c>
      <c r="Q89" s="4">
        <v>1.2193400000000001</v>
      </c>
      <c r="R89" s="4">
        <v>1.1927114299999999</v>
      </c>
      <c r="S89" s="4">
        <v>1.3236171400000001</v>
      </c>
      <c r="T89" s="4">
        <v>1.3722114299999999</v>
      </c>
      <c r="U89" s="4">
        <v>1.32406571</v>
      </c>
      <c r="V89" s="4">
        <v>1.3232828599999999</v>
      </c>
      <c r="W89" s="4">
        <v>1.43603714</v>
      </c>
      <c r="X89" s="4">
        <v>1.4337314299999999</v>
      </c>
      <c r="Y89" s="4">
        <v>1.3427085700000001</v>
      </c>
      <c r="Z89" s="4">
        <v>1.4210257100000001</v>
      </c>
      <c r="AA89" s="4">
        <v>1.4673571400000001</v>
      </c>
      <c r="AB89" s="4">
        <v>1.3855714299999999</v>
      </c>
      <c r="AC89" s="4">
        <v>1.41074857</v>
      </c>
      <c r="AD89" s="4">
        <v>1.3959285699999999</v>
      </c>
      <c r="AE89" s="4">
        <v>1.50926571</v>
      </c>
      <c r="AF89" s="4">
        <v>1.5158971400000001</v>
      </c>
      <c r="AG89" s="4">
        <v>1.4118657100000001</v>
      </c>
      <c r="AH89" s="4">
        <v>1.39734</v>
      </c>
      <c r="AI89" s="4">
        <v>1.5014114300000001</v>
      </c>
      <c r="AJ89" s="4">
        <v>1.5261342899999999</v>
      </c>
      <c r="AK89" s="4">
        <v>1.6241571400000001</v>
      </c>
      <c r="AL89" s="4">
        <v>1.77675714</v>
      </c>
      <c r="AM89" s="4">
        <v>1.9536342900000001</v>
      </c>
      <c r="AN89" s="4">
        <v>1.68022286</v>
      </c>
      <c r="AO89" s="4">
        <v>1.79099714</v>
      </c>
      <c r="AP89" s="4">
        <v>1.89019143</v>
      </c>
      <c r="AQ89" s="4">
        <v>1.9565600000000001</v>
      </c>
      <c r="AR89" s="4">
        <v>2.2545799999999998</v>
      </c>
      <c r="AS89" s="4">
        <v>2.05634286</v>
      </c>
      <c r="AT89" s="4">
        <v>2.1423942899999999</v>
      </c>
      <c r="AU89" s="4">
        <v>2.0347971399999998</v>
      </c>
      <c r="AV89" s="4">
        <v>1.8082085699999999</v>
      </c>
      <c r="AW89" s="4">
        <v>1.7755457100000001</v>
      </c>
      <c r="AX89" s="4">
        <v>1.9497199999999999</v>
      </c>
      <c r="AY89" s="4">
        <v>1.98456571</v>
      </c>
      <c r="AZ89" s="4">
        <v>2.0371199999999998</v>
      </c>
      <c r="BA89" s="4">
        <v>1.87796571</v>
      </c>
      <c r="BB89" s="4">
        <v>1.61608</v>
      </c>
      <c r="BC89" s="4">
        <v>1.7848457099999999</v>
      </c>
      <c r="BD89" s="4">
        <v>1.92538571</v>
      </c>
      <c r="BE89" s="4">
        <v>1.7122314300000001</v>
      </c>
      <c r="BF89" s="4">
        <v>1.5592428599999999</v>
      </c>
      <c r="BG89" s="4">
        <v>1.5524971400000001</v>
      </c>
      <c r="BH89" s="4">
        <v>1.5970028599999999</v>
      </c>
      <c r="BI89" s="4">
        <v>1.33554857</v>
      </c>
      <c r="BJ89" s="4">
        <v>1.5116371399999999</v>
      </c>
      <c r="BK89" s="4">
        <v>1.5093857100000001</v>
      </c>
      <c r="BL89" s="4">
        <v>1.57345143</v>
      </c>
      <c r="BM89" s="4">
        <v>1.53973143</v>
      </c>
      <c r="BN89" s="4">
        <v>1.46194</v>
      </c>
      <c r="BO89" s="4">
        <v>1.6811</v>
      </c>
      <c r="BP89" s="4">
        <v>1.6471199999999999</v>
      </c>
      <c r="BQ89" s="4">
        <v>1.70226857</v>
      </c>
      <c r="BR89" s="4">
        <v>2.0542742899999999</v>
      </c>
      <c r="BS89" s="4">
        <v>2.0240200000000002</v>
      </c>
      <c r="BT89" s="4">
        <v>1.7059885699999999</v>
      </c>
      <c r="BU89" s="4">
        <v>1.8232485700000001</v>
      </c>
      <c r="BV89" s="4">
        <v>1.9377800000000001</v>
      </c>
      <c r="BW89" s="4">
        <v>2.07685714</v>
      </c>
      <c r="BX89" s="4">
        <v>1.9902142899999999</v>
      </c>
      <c r="BY89" s="4">
        <v>1.89267143</v>
      </c>
      <c r="BZ89" s="4">
        <v>2.0159371400000001</v>
      </c>
      <c r="CA89" s="4">
        <v>2.4937428599999998</v>
      </c>
      <c r="CB89" s="4">
        <v>1.8408885699999999</v>
      </c>
      <c r="CC89" s="4">
        <v>2.27275143</v>
      </c>
      <c r="CD89" s="4">
        <v>2.3946971399999999</v>
      </c>
      <c r="CE89" s="4">
        <v>2.3371342899999998</v>
      </c>
      <c r="CF89" s="4">
        <v>1.80278286</v>
      </c>
      <c r="CG89" s="4">
        <v>2.3631857100000002</v>
      </c>
      <c r="CH89" s="4">
        <v>1.95779714</v>
      </c>
      <c r="CI89" s="4">
        <v>2.0588799999999998</v>
      </c>
      <c r="CJ89" s="4">
        <v>2.1649257099999999</v>
      </c>
      <c r="CK89" s="4">
        <v>2.1841771400000001</v>
      </c>
      <c r="CL89" s="4">
        <v>1.8855085700000001</v>
      </c>
      <c r="CM89" s="4">
        <v>1.9597914299999999</v>
      </c>
      <c r="CN89" s="4">
        <v>2.0477914300000002</v>
      </c>
      <c r="CO89" s="4">
        <v>2.3296228600000002</v>
      </c>
      <c r="CP89" s="4">
        <v>2.2727314299999999</v>
      </c>
      <c r="CQ89" s="4">
        <v>1.86763429</v>
      </c>
      <c r="CR89" s="4">
        <v>1.77340286</v>
      </c>
      <c r="CS89" s="4">
        <v>1.59782</v>
      </c>
      <c r="CT89" s="4">
        <v>1.63548286</v>
      </c>
      <c r="CU89" s="4">
        <v>1.6984114299999999</v>
      </c>
      <c r="CV89" s="4">
        <v>1.4921314299999999</v>
      </c>
      <c r="CZ89" s="40">
        <f>CZ88/SUM($CZ88:$DB88)</f>
        <v>0.12232223078299607</v>
      </c>
      <c r="DA89" s="40">
        <f>DA88/SUM($CZ88:$DB88)</f>
        <v>8.5846643276848544E-2</v>
      </c>
      <c r="DB89" s="40">
        <f>DB88/SUM($CZ88:$DB88)</f>
        <v>0.79183112594015548</v>
      </c>
      <c r="DE89" t="str">
        <f t="shared" si="6"/>
        <v>Rural</v>
      </c>
      <c r="DF89" t="str">
        <f t="shared" si="7"/>
        <v>3</v>
      </c>
      <c r="DG89" t="str">
        <f t="shared" si="8"/>
        <v>Sabado</v>
      </c>
      <c r="DH89" s="25">
        <v>3.4458185670833301</v>
      </c>
      <c r="DI89" s="25">
        <v>3.5212448362500002</v>
      </c>
      <c r="DJ89" s="25">
        <v>3.5669581087500002</v>
      </c>
      <c r="DK89" s="25">
        <v>3.6884181274999999</v>
      </c>
      <c r="DL89" s="25">
        <v>3.7243194287499999</v>
      </c>
      <c r="DM89" s="25">
        <v>3.7404876566666698</v>
      </c>
      <c r="DN89" s="25">
        <v>3.75868563791667</v>
      </c>
      <c r="DO89" s="25">
        <v>4.67327929791667</v>
      </c>
      <c r="DP89" s="25">
        <v>5.18919695625</v>
      </c>
      <c r="DQ89" s="25">
        <v>5.2827429083333399</v>
      </c>
      <c r="DR89" s="25">
        <v>5.0700570912499998</v>
      </c>
      <c r="DS89" s="25">
        <v>4.7494634587500002</v>
      </c>
      <c r="DT89" s="25">
        <v>4.2235580704166704</v>
      </c>
      <c r="DU89" s="25">
        <v>4.0850624983333299</v>
      </c>
      <c r="DV89" s="25">
        <v>4.3033858295833296</v>
      </c>
      <c r="DW89" s="25">
        <v>4.5963067874999997</v>
      </c>
      <c r="DX89" s="25">
        <v>4.5161466908333399</v>
      </c>
      <c r="DY89" s="25">
        <v>4.31246224625</v>
      </c>
      <c r="DZ89" s="25">
        <v>4.2981041858333304</v>
      </c>
      <c r="EA89" s="25">
        <v>4.3361014429166698</v>
      </c>
      <c r="EB89" s="25">
        <v>4.0186659454166698</v>
      </c>
      <c r="EC89" s="25">
        <v>3.6556029025000001</v>
      </c>
      <c r="ED89" s="25">
        <v>3.2497224825000002</v>
      </c>
      <c r="EE89" s="25">
        <v>3.0426913375</v>
      </c>
      <c r="EH89" s="25">
        <v>6.0728114299999998</v>
      </c>
      <c r="EI89" s="25">
        <v>5.4048585649999996</v>
      </c>
      <c r="EJ89" s="25">
        <v>5.3221585649999996</v>
      </c>
      <c r="EK89" s="25">
        <v>5.0434028550000001</v>
      </c>
      <c r="EL89" s="25">
        <v>5.2433271399999999</v>
      </c>
      <c r="EM89" s="25">
        <v>5.3874557149999998</v>
      </c>
      <c r="EN89" s="25">
        <v>6.3346171350000002</v>
      </c>
      <c r="EO89" s="25">
        <v>7.3989499999999992</v>
      </c>
      <c r="EP89" s="25">
        <v>8.1434199950000004</v>
      </c>
      <c r="EQ89" s="25">
        <v>7.3293214300000002</v>
      </c>
      <c r="ER89" s="25">
        <v>7.5392000000000001</v>
      </c>
      <c r="ES89" s="25">
        <v>7.0250328550000001</v>
      </c>
      <c r="ET89" s="25">
        <v>6.3501757099999994</v>
      </c>
      <c r="EU89" s="25">
        <v>5.86564</v>
      </c>
      <c r="EV89" s="25">
        <v>6.1231271400000002</v>
      </c>
      <c r="EW89" s="25">
        <v>6.7141499949999996</v>
      </c>
      <c r="EX89" s="25">
        <v>7.9883628550000001</v>
      </c>
      <c r="EY89" s="25">
        <v>9.2985714249999987</v>
      </c>
      <c r="EZ89" s="25">
        <v>9.7194599999999998</v>
      </c>
      <c r="FA89" s="25">
        <v>10.29030429</v>
      </c>
      <c r="FB89" s="25">
        <v>10.294339995</v>
      </c>
      <c r="FC89" s="25">
        <v>8.2229528550000008</v>
      </c>
      <c r="FD89" s="25">
        <v>8.0134271449999996</v>
      </c>
      <c r="FE89" s="25">
        <v>6.9578128599999998</v>
      </c>
    </row>
    <row r="90" spans="2:161" x14ac:dyDescent="0.25">
      <c r="B90" s="5" t="s">
        <v>119</v>
      </c>
      <c r="C90" s="5" t="s">
        <v>109</v>
      </c>
      <c r="D90" s="5" t="s">
        <v>102</v>
      </c>
      <c r="E90" s="5">
        <v>1.53994857</v>
      </c>
      <c r="F90" s="5">
        <v>1.45626857</v>
      </c>
      <c r="G90" s="5">
        <v>1.5500828600000001</v>
      </c>
      <c r="H90" s="5">
        <v>1.3717828599999999</v>
      </c>
      <c r="I90" s="5">
        <v>1.40033143</v>
      </c>
      <c r="J90" s="5">
        <v>1.31578857</v>
      </c>
      <c r="K90" s="5">
        <v>1.29693429</v>
      </c>
      <c r="L90" s="5">
        <v>1.4337485700000001</v>
      </c>
      <c r="M90" s="5">
        <v>1.5200085699999999</v>
      </c>
      <c r="N90" s="5">
        <v>1.33475714</v>
      </c>
      <c r="O90" s="5">
        <v>1.25990286</v>
      </c>
      <c r="P90" s="5">
        <v>1.2745657100000001</v>
      </c>
      <c r="Q90" s="5">
        <v>1.36434286</v>
      </c>
      <c r="R90" s="5">
        <v>1.2326057100000001</v>
      </c>
      <c r="S90" s="5">
        <v>1.2010514299999999</v>
      </c>
      <c r="T90" s="5">
        <v>1.1809257099999999</v>
      </c>
      <c r="U90" s="5">
        <v>1.32668286</v>
      </c>
      <c r="V90" s="5">
        <v>1.2678371399999999</v>
      </c>
      <c r="W90" s="5">
        <v>1.19595143</v>
      </c>
      <c r="X90" s="5">
        <v>1.1790657099999999</v>
      </c>
      <c r="Y90" s="5">
        <v>1.37872857</v>
      </c>
      <c r="Z90" s="5">
        <v>1.3217542900000001</v>
      </c>
      <c r="AA90" s="5">
        <v>1.1907114299999999</v>
      </c>
      <c r="AB90" s="5">
        <v>1.2670542899999999</v>
      </c>
      <c r="AC90" s="5">
        <v>1.3850028599999999</v>
      </c>
      <c r="AD90" s="5">
        <v>1.34725714</v>
      </c>
      <c r="AE90" s="5">
        <v>2.0297371399999999</v>
      </c>
      <c r="AF90" s="5">
        <v>2.0753971400000002</v>
      </c>
      <c r="AG90" s="5">
        <v>2.1011199999999999</v>
      </c>
      <c r="AH90" s="5">
        <v>2.2516885699999998</v>
      </c>
      <c r="AI90" s="5">
        <v>2.1584685700000001</v>
      </c>
      <c r="AJ90" s="5">
        <v>2.44987143</v>
      </c>
      <c r="AK90" s="5">
        <v>2.40124571</v>
      </c>
      <c r="AL90" s="5">
        <v>2.3652171399999999</v>
      </c>
      <c r="AM90" s="5">
        <v>2.2253799999999999</v>
      </c>
      <c r="AN90" s="5">
        <v>2.2602257099999998</v>
      </c>
      <c r="AO90" s="5">
        <v>2.0820314299999998</v>
      </c>
      <c r="AP90" s="5">
        <v>1.7036028599999999</v>
      </c>
      <c r="AQ90" s="5">
        <v>1.4751714300000001</v>
      </c>
      <c r="AR90" s="5">
        <v>1.5055085699999999</v>
      </c>
      <c r="AS90" s="5">
        <v>1.51984571</v>
      </c>
      <c r="AT90" s="5">
        <v>1.8792628600000001</v>
      </c>
      <c r="AU90" s="5">
        <v>2.1385257100000001</v>
      </c>
      <c r="AV90" s="5">
        <v>1.49902286</v>
      </c>
      <c r="AW90" s="5">
        <v>1.5205200000000001</v>
      </c>
      <c r="AX90" s="5">
        <v>1.77005714</v>
      </c>
      <c r="AY90" s="5">
        <v>1.5455228599999999</v>
      </c>
      <c r="AZ90" s="5">
        <v>1.4670142900000001</v>
      </c>
      <c r="BA90" s="5">
        <v>1.36176286</v>
      </c>
      <c r="BB90" s="5">
        <v>1.3671657100000001</v>
      </c>
      <c r="BC90" s="5">
        <v>1.3999714299999999</v>
      </c>
      <c r="BD90" s="5">
        <v>1.3671742899999999</v>
      </c>
      <c r="BE90" s="5">
        <v>1.2674257099999999</v>
      </c>
      <c r="BF90" s="5">
        <v>1.3254171400000001</v>
      </c>
      <c r="BG90" s="5">
        <v>1.3794</v>
      </c>
      <c r="BH90" s="5">
        <v>1.33806286</v>
      </c>
      <c r="BI90" s="5">
        <v>1.6116171399999999</v>
      </c>
      <c r="BJ90" s="5">
        <v>1.5592285699999999</v>
      </c>
      <c r="BK90" s="5">
        <v>1.5962342899999999</v>
      </c>
      <c r="BL90" s="5">
        <v>1.54915143</v>
      </c>
      <c r="BM90" s="5">
        <v>1.5467771400000001</v>
      </c>
      <c r="BN90" s="5">
        <v>1.65052</v>
      </c>
      <c r="BO90" s="5">
        <v>1.86210571</v>
      </c>
      <c r="BP90" s="5">
        <v>2.0390057100000001</v>
      </c>
      <c r="BQ90" s="5">
        <v>1.95521714</v>
      </c>
      <c r="BR90" s="5">
        <v>1.76279714</v>
      </c>
      <c r="BS90" s="5">
        <v>2.28390571</v>
      </c>
      <c r="BT90" s="5">
        <v>2.48825429</v>
      </c>
      <c r="BU90" s="5">
        <v>2.5512057100000001</v>
      </c>
      <c r="BV90" s="5">
        <v>2.53872571</v>
      </c>
      <c r="BW90" s="5">
        <v>2.99358857</v>
      </c>
      <c r="BX90" s="5">
        <v>2.6855228599999998</v>
      </c>
      <c r="BY90" s="5">
        <v>2.6905685699999999</v>
      </c>
      <c r="BZ90" s="5">
        <v>2.8569228600000001</v>
      </c>
      <c r="CA90" s="5">
        <v>2.8236685700000002</v>
      </c>
      <c r="CB90" s="5">
        <v>2.8245200000000001</v>
      </c>
      <c r="CC90" s="5">
        <v>3.0822628600000002</v>
      </c>
      <c r="CD90" s="5">
        <v>2.9622514299999998</v>
      </c>
      <c r="CE90" s="5">
        <v>3.0263714300000002</v>
      </c>
      <c r="CF90" s="5">
        <v>2.7023571400000002</v>
      </c>
      <c r="CG90" s="5">
        <v>2.8902685699999999</v>
      </c>
      <c r="CH90" s="5">
        <v>2.8857828599999999</v>
      </c>
      <c r="CI90" s="5">
        <v>3.3628371399999999</v>
      </c>
      <c r="CJ90" s="5">
        <v>2.9050028600000002</v>
      </c>
      <c r="CK90" s="5">
        <v>2.3008857100000002</v>
      </c>
      <c r="CL90" s="5">
        <v>2.11504286</v>
      </c>
      <c r="CM90" s="5">
        <v>2.0057228600000001</v>
      </c>
      <c r="CN90" s="5">
        <v>1.9469857100000001</v>
      </c>
      <c r="CO90" s="5">
        <v>2.0378285699999998</v>
      </c>
      <c r="CP90" s="5">
        <v>2.1425971399999999</v>
      </c>
      <c r="CQ90" s="5">
        <v>1.82816</v>
      </c>
      <c r="CR90" s="5">
        <v>1.7748771400000001</v>
      </c>
      <c r="CS90" s="5">
        <v>1.8571885699999999</v>
      </c>
      <c r="CT90" s="5">
        <v>2.0707942899999998</v>
      </c>
      <c r="CU90" s="5">
        <v>1.8477971399999999</v>
      </c>
      <c r="CV90" s="5">
        <v>1.716</v>
      </c>
      <c r="CZ90" s="37">
        <v>0.11765919560127631</v>
      </c>
      <c r="DA90" s="37">
        <v>7.4249593142489856E-2</v>
      </c>
      <c r="DB90" s="37">
        <v>0.80809121125623384</v>
      </c>
      <c r="DE90" t="str">
        <f t="shared" si="6"/>
        <v>Rural</v>
      </c>
      <c r="DF90" t="str">
        <f t="shared" si="7"/>
        <v>3</v>
      </c>
      <c r="DG90" t="str">
        <f t="shared" si="8"/>
        <v>Domingo</v>
      </c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H90" t="s">
        <v>156</v>
      </c>
      <c r="EI90" t="s">
        <v>156</v>
      </c>
      <c r="EJ90" t="s">
        <v>156</v>
      </c>
      <c r="EK90" t="s">
        <v>156</v>
      </c>
      <c r="EL90" t="s">
        <v>156</v>
      </c>
      <c r="EM90" t="s">
        <v>156</v>
      </c>
      <c r="EN90" t="s">
        <v>156</v>
      </c>
      <c r="EO90" t="s">
        <v>156</v>
      </c>
      <c r="EP90" t="s">
        <v>156</v>
      </c>
      <c r="EQ90" t="s">
        <v>156</v>
      </c>
      <c r="ER90" t="s">
        <v>156</v>
      </c>
      <c r="ES90" t="s">
        <v>156</v>
      </c>
      <c r="ET90" t="s">
        <v>156</v>
      </c>
      <c r="EU90" t="s">
        <v>156</v>
      </c>
      <c r="EV90" t="s">
        <v>156</v>
      </c>
      <c r="EW90" t="s">
        <v>156</v>
      </c>
      <c r="EX90" t="s">
        <v>156</v>
      </c>
      <c r="EY90" t="s">
        <v>156</v>
      </c>
      <c r="EZ90" t="s">
        <v>156</v>
      </c>
      <c r="FA90" t="s">
        <v>156</v>
      </c>
      <c r="FB90" t="s">
        <v>156</v>
      </c>
      <c r="FC90" t="s">
        <v>156</v>
      </c>
      <c r="FD90" t="s">
        <v>156</v>
      </c>
      <c r="FE90" t="s">
        <v>156</v>
      </c>
    </row>
    <row r="91" spans="2:161" x14ac:dyDescent="0.25">
      <c r="B91" s="3" t="s">
        <v>119</v>
      </c>
      <c r="C91" s="3" t="s">
        <v>110</v>
      </c>
      <c r="D91" s="3" t="s">
        <v>100</v>
      </c>
      <c r="E91" s="3">
        <v>7.2453407399999996</v>
      </c>
      <c r="F91" s="3">
        <v>7.2360888900000004</v>
      </c>
      <c r="G91" s="3">
        <v>7.6336185199999997</v>
      </c>
      <c r="H91" s="3">
        <v>7.0474444399999996</v>
      </c>
      <c r="I91" s="3">
        <v>7.2321963</v>
      </c>
      <c r="J91" s="3">
        <v>6.9324777800000001</v>
      </c>
      <c r="K91" s="3">
        <v>7.5621666699999999</v>
      </c>
      <c r="L91" s="3">
        <v>6.9520185200000002</v>
      </c>
      <c r="M91" s="3">
        <v>7.1100296299999997</v>
      </c>
      <c r="N91" s="3">
        <v>7.2922444400000002</v>
      </c>
      <c r="O91" s="3">
        <v>7.41552963</v>
      </c>
      <c r="P91" s="3">
        <v>7.0136925899999998</v>
      </c>
      <c r="Q91" s="3">
        <v>7.4213148100000002</v>
      </c>
      <c r="R91" s="3">
        <v>7.1277185200000002</v>
      </c>
      <c r="S91" s="3">
        <v>6.7506777800000002</v>
      </c>
      <c r="T91" s="3">
        <v>6.7198481499999998</v>
      </c>
      <c r="U91" s="3">
        <v>7.4015851899999996</v>
      </c>
      <c r="V91" s="3">
        <v>7.1031777800000002</v>
      </c>
      <c r="W91" s="3">
        <v>7.9223481500000004</v>
      </c>
      <c r="X91" s="3">
        <v>7.8595037000000003</v>
      </c>
      <c r="Y91" s="3">
        <v>7.26204815</v>
      </c>
      <c r="Z91" s="3">
        <v>7.2148777800000001</v>
      </c>
      <c r="AA91" s="3">
        <v>8.1898111100000008</v>
      </c>
      <c r="AB91" s="3">
        <v>8.25178148</v>
      </c>
      <c r="AC91" s="3">
        <v>8.6059592600000006</v>
      </c>
      <c r="AD91" s="3">
        <v>8.3764036999999991</v>
      </c>
      <c r="AE91" s="3">
        <v>7.9700703700000002</v>
      </c>
      <c r="AF91" s="3">
        <v>8.2161851899999991</v>
      </c>
      <c r="AG91" s="3">
        <v>8.9191814800000007</v>
      </c>
      <c r="AH91" s="3">
        <v>9.9399111100000006</v>
      </c>
      <c r="AI91" s="3">
        <v>10.839066669999999</v>
      </c>
      <c r="AJ91" s="3">
        <v>10.44811481</v>
      </c>
      <c r="AK91" s="3">
        <v>10.774751849999999</v>
      </c>
      <c r="AL91" s="3">
        <v>10.928151850000001</v>
      </c>
      <c r="AM91" s="3">
        <v>11.27447778</v>
      </c>
      <c r="AN91" s="3">
        <v>11.314422220000001</v>
      </c>
      <c r="AO91" s="3">
        <v>11.44927407</v>
      </c>
      <c r="AP91" s="3">
        <v>11.2562037</v>
      </c>
      <c r="AQ91" s="3">
        <v>11.2917963</v>
      </c>
      <c r="AR91" s="3">
        <v>11.489103699999999</v>
      </c>
      <c r="AS91" s="3">
        <v>11.532111110000001</v>
      </c>
      <c r="AT91" s="3">
        <v>11.2829</v>
      </c>
      <c r="AU91" s="3">
        <v>11.523640739999999</v>
      </c>
      <c r="AV91" s="3">
        <v>11.98143333</v>
      </c>
      <c r="AW91" s="3">
        <v>12.078748149999999</v>
      </c>
      <c r="AX91" s="3">
        <v>12.036014809999999</v>
      </c>
      <c r="AY91" s="3">
        <v>12.26073704</v>
      </c>
      <c r="AZ91" s="3">
        <v>11.672629629999999</v>
      </c>
      <c r="BA91" s="3">
        <v>11.75600741</v>
      </c>
      <c r="BB91" s="3">
        <v>11.57403704</v>
      </c>
      <c r="BC91" s="3">
        <v>11.06968148</v>
      </c>
      <c r="BD91" s="3">
        <v>12.14346667</v>
      </c>
      <c r="BE91" s="3">
        <v>12.09106667</v>
      </c>
      <c r="BF91" s="3">
        <v>12.6051</v>
      </c>
      <c r="BG91" s="3">
        <v>12.584688890000001</v>
      </c>
      <c r="BH91" s="3">
        <v>11.602103700000001</v>
      </c>
      <c r="BI91" s="3">
        <v>12.34521481</v>
      </c>
      <c r="BJ91" s="3">
        <v>12.305274069999999</v>
      </c>
      <c r="BK91" s="3">
        <v>12.217859260000001</v>
      </c>
      <c r="BL91" s="3">
        <v>11.923455560000001</v>
      </c>
      <c r="BM91" s="3">
        <v>10.913970369999999</v>
      </c>
      <c r="BN91" s="3">
        <v>11.12807037</v>
      </c>
      <c r="BO91" s="3">
        <v>9.6072259300000002</v>
      </c>
      <c r="BP91" s="3">
        <v>9.2847518499999993</v>
      </c>
      <c r="BQ91" s="3">
        <v>9.4094222199999997</v>
      </c>
      <c r="BR91" s="3">
        <v>9.0403740700000004</v>
      </c>
      <c r="BS91" s="3">
        <v>9.5149740699999992</v>
      </c>
      <c r="BT91" s="3">
        <v>9.8993481499999998</v>
      </c>
      <c r="BU91" s="3">
        <v>8.7611666699999997</v>
      </c>
      <c r="BV91" s="3">
        <v>9.5700925899999998</v>
      </c>
      <c r="BW91" s="3">
        <v>9.6924629600000003</v>
      </c>
      <c r="BX91" s="3">
        <v>10.42137037</v>
      </c>
      <c r="BY91" s="3">
        <v>9.2445851900000005</v>
      </c>
      <c r="BZ91" s="3">
        <v>9.2161259300000005</v>
      </c>
      <c r="CA91" s="3">
        <v>9.0191185199999993</v>
      </c>
      <c r="CB91" s="3">
        <v>8.2637740700000002</v>
      </c>
      <c r="CC91" s="3">
        <v>8.4985777799999997</v>
      </c>
      <c r="CD91" s="3">
        <v>8.4562518499999992</v>
      </c>
      <c r="CE91" s="3">
        <v>8.9535629599999993</v>
      </c>
      <c r="CF91" s="3">
        <v>8.5798555600000004</v>
      </c>
      <c r="CG91" s="3">
        <v>8.92783704</v>
      </c>
      <c r="CH91" s="3">
        <v>9.3510925900000004</v>
      </c>
      <c r="CI91" s="3">
        <v>9.0307518499999997</v>
      </c>
      <c r="CJ91" s="3">
        <v>8.6716333300000006</v>
      </c>
      <c r="CK91" s="3">
        <v>8.9518555600000003</v>
      </c>
      <c r="CL91" s="3">
        <v>8.6753296300000002</v>
      </c>
      <c r="CM91" s="3">
        <v>8.6408074100000007</v>
      </c>
      <c r="CN91" s="3">
        <v>8.0654222200000003</v>
      </c>
      <c r="CO91" s="3">
        <v>7.9265518500000001</v>
      </c>
      <c r="CP91" s="3">
        <v>7.4286370399999999</v>
      </c>
      <c r="CQ91" s="3">
        <v>7.4863370400000004</v>
      </c>
      <c r="CR91" s="3">
        <v>7.1431740699999997</v>
      </c>
      <c r="CS91" s="3">
        <v>6.7882444399999997</v>
      </c>
      <c r="CT91" s="3">
        <v>6.6029666699999998</v>
      </c>
      <c r="CU91" s="3">
        <v>7.3349074099999996</v>
      </c>
      <c r="CV91" s="3">
        <v>6.6471888899999998</v>
      </c>
      <c r="CZ91" s="37">
        <f>(((DX91/2)+DY91+DZ91+(EA91/2))*5)</f>
        <v>309.46986458333299</v>
      </c>
      <c r="DA91" s="37">
        <f>((DW91/2)+(DX91/2)+(EA91/2)+(EB91/2))*5</f>
        <v>204.82362083333354</v>
      </c>
      <c r="DB91" s="37">
        <f>((SUM(DH91:DV91)+(DW91/2)+(EB91/2)+SUM(EC91:EE91))*5)+SUM(DH92:EE92)</f>
        <v>2213.4622745833331</v>
      </c>
      <c r="DE91" t="str">
        <f t="shared" si="6"/>
        <v>Rural</v>
      </c>
      <c r="DF91" t="str">
        <f t="shared" si="7"/>
        <v>4</v>
      </c>
      <c r="DG91" t="str">
        <f t="shared" si="8"/>
        <v>Habil</v>
      </c>
      <c r="DH91" s="25">
        <v>17.4661558333333</v>
      </c>
      <c r="DI91" s="25">
        <v>16.825261666666702</v>
      </c>
      <c r="DJ91" s="25">
        <v>16.068499166666701</v>
      </c>
      <c r="DK91" s="25">
        <v>15.6278958333333</v>
      </c>
      <c r="DL91" s="25">
        <v>16.328532500000001</v>
      </c>
      <c r="DM91" s="25">
        <v>15.9615383333333</v>
      </c>
      <c r="DN91" s="25">
        <v>15.640138333333301</v>
      </c>
      <c r="DO91" s="25">
        <v>19.004491666666699</v>
      </c>
      <c r="DP91" s="25">
        <v>20.266022499999998</v>
      </c>
      <c r="DQ91" s="25">
        <v>21.7165933333333</v>
      </c>
      <c r="DR91" s="25">
        <v>22.632045833333301</v>
      </c>
      <c r="DS91" s="25">
        <v>21.783286666666701</v>
      </c>
      <c r="DT91" s="25">
        <v>20.749570833333301</v>
      </c>
      <c r="DU91" s="25">
        <v>21.979217500000001</v>
      </c>
      <c r="DV91" s="25">
        <v>21.7735758333333</v>
      </c>
      <c r="DW91" s="25">
        <v>21.325709166666702</v>
      </c>
      <c r="DX91" s="25">
        <v>21.196240833333299</v>
      </c>
      <c r="DY91" s="25">
        <v>20.6682283333333</v>
      </c>
      <c r="DZ91" s="25">
        <v>20.759498333333301</v>
      </c>
      <c r="EA91" s="25">
        <v>19.7362516666667</v>
      </c>
      <c r="EB91" s="25">
        <v>19.671246666666701</v>
      </c>
      <c r="EC91" s="25">
        <v>18.0100658333333</v>
      </c>
      <c r="ED91" s="25">
        <v>18.3433541666667</v>
      </c>
      <c r="EE91" s="25">
        <v>18.2433175</v>
      </c>
      <c r="EH91" t="s">
        <v>156</v>
      </c>
      <c r="EI91" t="s">
        <v>156</v>
      </c>
      <c r="EJ91" t="s">
        <v>156</v>
      </c>
      <c r="EK91" t="s">
        <v>156</v>
      </c>
      <c r="EL91" t="s">
        <v>156</v>
      </c>
      <c r="EM91" t="s">
        <v>156</v>
      </c>
      <c r="EN91" t="s">
        <v>156</v>
      </c>
      <c r="EO91" t="s">
        <v>156</v>
      </c>
      <c r="EP91" t="s">
        <v>156</v>
      </c>
      <c r="EQ91" t="s">
        <v>156</v>
      </c>
      <c r="ER91" t="s">
        <v>156</v>
      </c>
      <c r="ES91" t="s">
        <v>156</v>
      </c>
      <c r="ET91" t="s">
        <v>156</v>
      </c>
      <c r="EU91" t="s">
        <v>156</v>
      </c>
      <c r="EV91" t="s">
        <v>156</v>
      </c>
      <c r="EW91" t="s">
        <v>156</v>
      </c>
      <c r="EX91" t="s">
        <v>156</v>
      </c>
      <c r="EY91" t="s">
        <v>156</v>
      </c>
      <c r="EZ91" t="s">
        <v>156</v>
      </c>
      <c r="FA91" t="s">
        <v>156</v>
      </c>
      <c r="FB91" t="s">
        <v>156</v>
      </c>
      <c r="FC91" t="s">
        <v>156</v>
      </c>
      <c r="FD91" t="s">
        <v>156</v>
      </c>
      <c r="FE91" t="s">
        <v>156</v>
      </c>
    </row>
    <row r="92" spans="2:161" x14ac:dyDescent="0.25">
      <c r="B92" s="4" t="s">
        <v>119</v>
      </c>
      <c r="C92" s="4" t="s">
        <v>110</v>
      </c>
      <c r="D92" s="4" t="s">
        <v>101</v>
      </c>
      <c r="E92" s="4">
        <v>7.9700333299999997</v>
      </c>
      <c r="F92" s="4">
        <v>8.4569629600000003</v>
      </c>
      <c r="G92" s="4">
        <v>8.9143777800000006</v>
      </c>
      <c r="H92" s="4">
        <v>7.8167592600000004</v>
      </c>
      <c r="I92" s="4">
        <v>8.6558814799999997</v>
      </c>
      <c r="J92" s="4">
        <v>8.3444074100000005</v>
      </c>
      <c r="K92" s="4">
        <v>7.9030259300000001</v>
      </c>
      <c r="L92" s="4">
        <v>7.6621629599999999</v>
      </c>
      <c r="M92" s="4">
        <v>8.0460666700000001</v>
      </c>
      <c r="N92" s="4">
        <v>7.6295851900000002</v>
      </c>
      <c r="O92" s="4">
        <v>8.2065259299999997</v>
      </c>
      <c r="P92" s="4">
        <v>7.8599111099999996</v>
      </c>
      <c r="Q92" s="4">
        <v>7.7367481500000004</v>
      </c>
      <c r="R92" s="4">
        <v>7.5804999999999998</v>
      </c>
      <c r="S92" s="4">
        <v>7.9745370400000004</v>
      </c>
      <c r="T92" s="4">
        <v>7.5115036999999996</v>
      </c>
      <c r="U92" s="4">
        <v>9.0781555600000008</v>
      </c>
      <c r="V92" s="4">
        <v>8.7146111099999999</v>
      </c>
      <c r="W92" s="4">
        <v>8.4251888899999994</v>
      </c>
      <c r="X92" s="4">
        <v>8.5498111100000003</v>
      </c>
      <c r="Y92" s="4">
        <v>9.3222185199999998</v>
      </c>
      <c r="Z92" s="4">
        <v>8.0978111100000003</v>
      </c>
      <c r="AA92" s="4">
        <v>9.6519296299999997</v>
      </c>
      <c r="AB92" s="4">
        <v>8.6851259299999999</v>
      </c>
      <c r="AC92" s="4">
        <v>8.2293444400000002</v>
      </c>
      <c r="AD92" s="4">
        <v>8.0494407399999996</v>
      </c>
      <c r="AE92" s="4">
        <v>7.5475259299999999</v>
      </c>
      <c r="AF92" s="4">
        <v>7.5223444400000004</v>
      </c>
      <c r="AG92" s="4">
        <v>7.9944407399999999</v>
      </c>
      <c r="AH92" s="4">
        <v>8.5963111100000003</v>
      </c>
      <c r="AI92" s="4">
        <v>9.5720259300000006</v>
      </c>
      <c r="AJ92" s="4">
        <v>9.9924333300000008</v>
      </c>
      <c r="AK92" s="4">
        <v>10.459381479999999</v>
      </c>
      <c r="AL92" s="4">
        <v>9.7345777800000004</v>
      </c>
      <c r="AM92" s="4">
        <v>9.6118666699999995</v>
      </c>
      <c r="AN92" s="4">
        <v>10.235488889999999</v>
      </c>
      <c r="AO92" s="4">
        <v>9.7139592599999993</v>
      </c>
      <c r="AP92" s="4">
        <v>9.1842444400000005</v>
      </c>
      <c r="AQ92" s="4">
        <v>9.3631074099999996</v>
      </c>
      <c r="AR92" s="4">
        <v>10.446481479999999</v>
      </c>
      <c r="AS92" s="4">
        <v>10.848233329999999</v>
      </c>
      <c r="AT92" s="4">
        <v>10.72612593</v>
      </c>
      <c r="AU92" s="4">
        <v>11.373618520000001</v>
      </c>
      <c r="AV92" s="4">
        <v>10.803237040000001</v>
      </c>
      <c r="AW92" s="4">
        <v>11.467755560000001</v>
      </c>
      <c r="AX92" s="4">
        <v>10.98765556</v>
      </c>
      <c r="AY92" s="4">
        <v>10.37616296</v>
      </c>
      <c r="AZ92" s="4">
        <v>10.41912963</v>
      </c>
      <c r="BA92" s="4">
        <v>10.083425930000001</v>
      </c>
      <c r="BB92" s="4">
        <v>10.25902593</v>
      </c>
      <c r="BC92" s="4">
        <v>10.724318520000001</v>
      </c>
      <c r="BD92" s="4">
        <v>10.87145926</v>
      </c>
      <c r="BE92" s="4">
        <v>10.43251852</v>
      </c>
      <c r="BF92" s="4">
        <v>9.8962592600000008</v>
      </c>
      <c r="BG92" s="4">
        <v>9.8143963000000003</v>
      </c>
      <c r="BH92" s="4">
        <v>10.17217778</v>
      </c>
      <c r="BI92" s="4">
        <v>10.197437040000001</v>
      </c>
      <c r="BJ92" s="4">
        <v>9.5477666699999997</v>
      </c>
      <c r="BK92" s="4">
        <v>9.3813925900000008</v>
      </c>
      <c r="BL92" s="4">
        <v>8.5821259300000001</v>
      </c>
      <c r="BM92" s="4">
        <v>8.3446555599999996</v>
      </c>
      <c r="BN92" s="4">
        <v>8.4197036999999995</v>
      </c>
      <c r="BO92" s="4">
        <v>8.7543851900000007</v>
      </c>
      <c r="BP92" s="4">
        <v>8.3553037000000003</v>
      </c>
      <c r="BQ92" s="4">
        <v>7.7101037000000003</v>
      </c>
      <c r="BR92" s="4">
        <v>8.7263444400000001</v>
      </c>
      <c r="BS92" s="4">
        <v>8.0641259299999994</v>
      </c>
      <c r="BT92" s="4">
        <v>7.7131592600000003</v>
      </c>
      <c r="BU92" s="4">
        <v>7.3205629600000002</v>
      </c>
      <c r="BV92" s="4">
        <v>7.1698925899999999</v>
      </c>
      <c r="BW92" s="4">
        <v>8.1806555599999999</v>
      </c>
      <c r="BX92" s="4">
        <v>8.2251222199999994</v>
      </c>
      <c r="BY92" s="4">
        <v>8.1863370399999997</v>
      </c>
      <c r="BZ92" s="4">
        <v>9.2848629599999999</v>
      </c>
      <c r="CA92" s="4">
        <v>9.6039407400000005</v>
      </c>
      <c r="CB92" s="4">
        <v>8.5009666700000004</v>
      </c>
      <c r="CC92" s="4">
        <v>9.5256259300000004</v>
      </c>
      <c r="CD92" s="4">
        <v>10.31383333</v>
      </c>
      <c r="CE92" s="4">
        <v>9.8560148099999996</v>
      </c>
      <c r="CF92" s="4">
        <v>9.9687407399999994</v>
      </c>
      <c r="CG92" s="4">
        <v>9.8908962999999996</v>
      </c>
      <c r="CH92" s="4">
        <v>10.03515926</v>
      </c>
      <c r="CI92" s="4">
        <v>9.9209148099999993</v>
      </c>
      <c r="CJ92" s="4">
        <v>9.6977148100000008</v>
      </c>
      <c r="CK92" s="4">
        <v>9.4635111100000007</v>
      </c>
      <c r="CL92" s="4">
        <v>9.6506814799999994</v>
      </c>
      <c r="CM92" s="4">
        <v>9.3941703699999994</v>
      </c>
      <c r="CN92" s="4">
        <v>8.4306481499999997</v>
      </c>
      <c r="CO92" s="4">
        <v>9.0296296300000005</v>
      </c>
      <c r="CP92" s="4">
        <v>9.4211555600000008</v>
      </c>
      <c r="CQ92" s="4">
        <v>8.3451036999999992</v>
      </c>
      <c r="CR92" s="4">
        <v>8.6550148100000008</v>
      </c>
      <c r="CS92" s="4">
        <v>8.6494296300000002</v>
      </c>
      <c r="CT92" s="4">
        <v>7.47751111</v>
      </c>
      <c r="CU92" s="4">
        <v>8.4091592599999991</v>
      </c>
      <c r="CV92" s="4">
        <v>8.6112592600000006</v>
      </c>
      <c r="CZ92" s="40">
        <f>CZ91/SUM($CZ91:$DB91)</f>
        <v>0.11345218993629146</v>
      </c>
      <c r="DA92" s="40">
        <f>DA91/SUM($CZ91:$DB91)</f>
        <v>7.5088695196571992E-2</v>
      </c>
      <c r="DB92" s="40">
        <f>DB91/SUM($CZ91:$DB91)</f>
        <v>0.81145911486713662</v>
      </c>
      <c r="DE92" t="str">
        <f t="shared" si="6"/>
        <v>Rural</v>
      </c>
      <c r="DF92" t="str">
        <f t="shared" si="7"/>
        <v>4</v>
      </c>
      <c r="DG92" t="str">
        <f t="shared" si="8"/>
        <v>Sabado</v>
      </c>
      <c r="DH92" s="25">
        <v>18.603936666666701</v>
      </c>
      <c r="DI92" s="25">
        <v>17.6552908333333</v>
      </c>
      <c r="DJ92" s="25">
        <v>17.1205933333333</v>
      </c>
      <c r="DK92" s="25">
        <v>15.3173441666667</v>
      </c>
      <c r="DL92" s="25">
        <v>15.3175133333333</v>
      </c>
      <c r="DM92" s="25">
        <v>15.2882433333333</v>
      </c>
      <c r="DN92" s="25">
        <v>16.25844</v>
      </c>
      <c r="DO92" s="25">
        <v>16.681925833333299</v>
      </c>
      <c r="DP92" s="25">
        <v>15.817546666666701</v>
      </c>
      <c r="DQ92" s="25">
        <v>17.1539033333333</v>
      </c>
      <c r="DR92" s="25">
        <v>17.4727216666667</v>
      </c>
      <c r="DS92" s="25">
        <v>17.751080000000002</v>
      </c>
      <c r="DT92" s="25">
        <v>18.7293916666667</v>
      </c>
      <c r="DU92" s="25">
        <v>17.928321666666701</v>
      </c>
      <c r="DV92" s="25">
        <v>17.7485091666667</v>
      </c>
      <c r="DW92" s="25">
        <v>17.748717500000001</v>
      </c>
      <c r="DX92" s="25">
        <v>18.3248608333333</v>
      </c>
      <c r="DY92" s="25">
        <v>19.052230833333301</v>
      </c>
      <c r="DZ92" s="25">
        <v>18.829535833333299</v>
      </c>
      <c r="EA92" s="25">
        <v>17.699358333333301</v>
      </c>
      <c r="EB92" s="25">
        <v>18.510244166666698</v>
      </c>
      <c r="EC92" s="25">
        <v>17.904254999999999</v>
      </c>
      <c r="ED92" s="25">
        <v>17.9941316666667</v>
      </c>
      <c r="EE92" s="25">
        <v>17.963972500000001</v>
      </c>
      <c r="EH92" s="25">
        <v>33.267246295</v>
      </c>
      <c r="EI92" s="25">
        <v>32.590655549999994</v>
      </c>
      <c r="EJ92" s="25">
        <v>31.752992600000002</v>
      </c>
      <c r="EK92" s="25">
        <v>30.804085185000002</v>
      </c>
      <c r="EL92" s="25">
        <v>32.952957409999996</v>
      </c>
      <c r="EM92" s="25">
        <v>33.2975463</v>
      </c>
      <c r="EN92" s="25">
        <v>30.431340734999999</v>
      </c>
      <c r="EO92" s="25">
        <v>31.595498149999997</v>
      </c>
      <c r="EP92" s="25">
        <v>35.410088889999997</v>
      </c>
      <c r="EQ92" s="25">
        <v>35.262592589999997</v>
      </c>
      <c r="ER92" s="25">
        <v>40.799750000000003</v>
      </c>
      <c r="ES92" s="25">
        <v>40.691977780000002</v>
      </c>
      <c r="ET92" s="25">
        <v>38.452590745000002</v>
      </c>
      <c r="EU92" s="25">
        <v>36.118644445000001</v>
      </c>
      <c r="EV92" s="25">
        <v>35.476903710000002</v>
      </c>
      <c r="EW92" s="25">
        <v>33.285205559999994</v>
      </c>
      <c r="EX92" s="25">
        <v>32.298003704999999</v>
      </c>
      <c r="EY92" s="25">
        <v>30.635379624999999</v>
      </c>
      <c r="EZ92" s="25">
        <v>34.583198155000005</v>
      </c>
      <c r="FA92" s="25">
        <v>38.092775924999998</v>
      </c>
      <c r="FB92" s="25">
        <v>39.303912960000005</v>
      </c>
      <c r="FC92" s="25">
        <v>36.354844444999998</v>
      </c>
      <c r="FD92" s="25">
        <v>34.079690739999997</v>
      </c>
      <c r="FE92" s="25">
        <v>32.784412959999997</v>
      </c>
    </row>
    <row r="93" spans="2:161" x14ac:dyDescent="0.25">
      <c r="B93" s="5" t="s">
        <v>119</v>
      </c>
      <c r="C93" s="5" t="s">
        <v>110</v>
      </c>
      <c r="D93" s="5" t="s">
        <v>102</v>
      </c>
      <c r="E93" s="5">
        <v>7.8581666700000001</v>
      </c>
      <c r="F93" s="5">
        <v>8.3691333300000004</v>
      </c>
      <c r="G93" s="5">
        <v>9.2100629600000001</v>
      </c>
      <c r="H93" s="5">
        <v>7.9389963000000003</v>
      </c>
      <c r="I93" s="5">
        <v>8.4701740700000006</v>
      </c>
      <c r="J93" s="5">
        <v>8.19527407</v>
      </c>
      <c r="K93" s="5">
        <v>8.2019629599999995</v>
      </c>
      <c r="L93" s="5">
        <v>7.7484222200000001</v>
      </c>
      <c r="M93" s="5">
        <v>8.0770111100000008</v>
      </c>
      <c r="N93" s="5">
        <v>7.3374666700000004</v>
      </c>
      <c r="O93" s="5">
        <v>8.3285592600000005</v>
      </c>
      <c r="P93" s="5">
        <v>8.0208592599999999</v>
      </c>
      <c r="Q93" s="5">
        <v>7.81870741</v>
      </c>
      <c r="R93" s="5">
        <v>8.0048296299999997</v>
      </c>
      <c r="S93" s="5">
        <v>7.8445296300000003</v>
      </c>
      <c r="T93" s="5">
        <v>7.1368148099999997</v>
      </c>
      <c r="U93" s="5">
        <v>8.2031555600000008</v>
      </c>
      <c r="V93" s="5">
        <v>7.7943481500000003</v>
      </c>
      <c r="W93" s="5">
        <v>7.3418296300000003</v>
      </c>
      <c r="X93" s="5">
        <v>7.7988148099999997</v>
      </c>
      <c r="Y93" s="5">
        <v>8.1355518500000006</v>
      </c>
      <c r="Z93" s="5">
        <v>7.32507778</v>
      </c>
      <c r="AA93" s="5">
        <v>7.8511518499999999</v>
      </c>
      <c r="AB93" s="5">
        <v>7.5262259299999998</v>
      </c>
      <c r="AC93" s="5">
        <v>7.68863333</v>
      </c>
      <c r="AD93" s="5">
        <v>7.4643888900000004</v>
      </c>
      <c r="AE93" s="5">
        <v>7.1597814800000004</v>
      </c>
      <c r="AF93" s="5">
        <v>7.20122222</v>
      </c>
      <c r="AG93" s="5">
        <v>6.5040407399999998</v>
      </c>
      <c r="AH93" s="5">
        <v>6.6568074099999999</v>
      </c>
      <c r="AI93" s="5">
        <v>6.9084592599999999</v>
      </c>
      <c r="AJ93" s="5">
        <v>6.96647778</v>
      </c>
      <c r="AK93" s="5">
        <v>6.9347037</v>
      </c>
      <c r="AL93" s="5">
        <v>7.6908037</v>
      </c>
      <c r="AM93" s="5">
        <v>8.2533666700000001</v>
      </c>
      <c r="AN93" s="5">
        <v>7.8999888900000004</v>
      </c>
      <c r="AO93" s="5">
        <v>7.5533999999999999</v>
      </c>
      <c r="AP93" s="5">
        <v>7.3670925900000004</v>
      </c>
      <c r="AQ93" s="5">
        <v>7.7631185199999999</v>
      </c>
      <c r="AR93" s="5">
        <v>9.1337814799999997</v>
      </c>
      <c r="AS93" s="5">
        <v>9.7986333299999995</v>
      </c>
      <c r="AT93" s="5">
        <v>9.3358666699999997</v>
      </c>
      <c r="AU93" s="5">
        <v>9.2007740699999996</v>
      </c>
      <c r="AV93" s="5">
        <v>9.5130111100000008</v>
      </c>
      <c r="AW93" s="5">
        <v>9.8279629600000007</v>
      </c>
      <c r="AX93" s="5">
        <v>9.4297888899999993</v>
      </c>
      <c r="AY93" s="5">
        <v>9.5309296299999993</v>
      </c>
      <c r="AZ93" s="5">
        <v>9.3445703699999996</v>
      </c>
      <c r="BA93" s="5">
        <v>9.0570925899999999</v>
      </c>
      <c r="BB93" s="5">
        <v>8.7754888900000001</v>
      </c>
      <c r="BC93" s="5">
        <v>8.4781888900000002</v>
      </c>
      <c r="BD93" s="5">
        <v>8.6561814800000008</v>
      </c>
      <c r="BE93" s="5">
        <v>8.6636036999999995</v>
      </c>
      <c r="BF93" s="5">
        <v>7.9920370399999996</v>
      </c>
      <c r="BG93" s="5">
        <v>7.7304333300000003</v>
      </c>
      <c r="BH93" s="5">
        <v>7.5358629600000002</v>
      </c>
      <c r="BI93" s="5">
        <v>8.4599814799999997</v>
      </c>
      <c r="BJ93" s="5">
        <v>8.2568888900000008</v>
      </c>
      <c r="BK93" s="5">
        <v>8.2787370399999993</v>
      </c>
      <c r="BL93" s="5">
        <v>8.2494777799999994</v>
      </c>
      <c r="BM93" s="5">
        <v>8.2761481499999991</v>
      </c>
      <c r="BN93" s="5">
        <v>8.0734925900000007</v>
      </c>
      <c r="BO93" s="5">
        <v>8.1986666699999997</v>
      </c>
      <c r="BP93" s="5">
        <v>8.1480555599999995</v>
      </c>
      <c r="BQ93" s="5">
        <v>8.0637962999999999</v>
      </c>
      <c r="BR93" s="5">
        <v>8.1284222199999991</v>
      </c>
      <c r="BS93" s="5">
        <v>8.2234666700000005</v>
      </c>
      <c r="BT93" s="5">
        <v>7.9665888899999997</v>
      </c>
      <c r="BU93" s="5">
        <v>7.25101481</v>
      </c>
      <c r="BV93" s="5">
        <v>7.6043592599999998</v>
      </c>
      <c r="BW93" s="5">
        <v>7.56264074</v>
      </c>
      <c r="BX93" s="5">
        <v>7.9565111100000001</v>
      </c>
      <c r="BY93" s="5">
        <v>7.9503666700000002</v>
      </c>
      <c r="BZ93" s="5">
        <v>8.6688074099999994</v>
      </c>
      <c r="CA93" s="5">
        <v>9.0019074099999994</v>
      </c>
      <c r="CB93" s="5">
        <v>7.9692074100000001</v>
      </c>
      <c r="CC93" s="5">
        <v>8.9628888900000003</v>
      </c>
      <c r="CD93" s="5">
        <v>9.4518888899999993</v>
      </c>
      <c r="CE93" s="5">
        <v>9.0462888899999996</v>
      </c>
      <c r="CF93" s="5">
        <v>9.0602703699999996</v>
      </c>
      <c r="CG93" s="5">
        <v>9.7710148100000005</v>
      </c>
      <c r="CH93" s="5">
        <v>9.6669555599999999</v>
      </c>
      <c r="CI93" s="5">
        <v>9.9141740699999996</v>
      </c>
      <c r="CJ93" s="5">
        <v>9.7109962999999997</v>
      </c>
      <c r="CK93" s="5">
        <v>9.34894815</v>
      </c>
      <c r="CL93" s="5">
        <v>9.4900888900000009</v>
      </c>
      <c r="CM93" s="5">
        <v>8.7771074099999993</v>
      </c>
      <c r="CN93" s="5">
        <v>8.1545333299999996</v>
      </c>
      <c r="CO93" s="5">
        <v>8.2948814800000008</v>
      </c>
      <c r="CP93" s="5">
        <v>8.3615518499999997</v>
      </c>
      <c r="CQ93" s="5">
        <v>7.85976667</v>
      </c>
      <c r="CR93" s="5">
        <v>8.1922777799999995</v>
      </c>
      <c r="CS93" s="5">
        <v>8.7095111099999993</v>
      </c>
      <c r="CT93" s="5">
        <v>7.4434740699999997</v>
      </c>
      <c r="CU93" s="5">
        <v>7.9814814800000002</v>
      </c>
      <c r="CV93" s="5">
        <v>8.2870000000000008</v>
      </c>
      <c r="CZ93" s="37">
        <v>9.6497013999517628E-2</v>
      </c>
      <c r="DA93" s="37">
        <v>5.9227844029958704E-2</v>
      </c>
      <c r="DB93" s="37">
        <v>0.84427514197052367</v>
      </c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H93" t="s">
        <v>156</v>
      </c>
      <c r="EI93" t="s">
        <v>156</v>
      </c>
      <c r="EJ93" t="s">
        <v>156</v>
      </c>
      <c r="EK93" t="s">
        <v>156</v>
      </c>
      <c r="EL93" t="s">
        <v>156</v>
      </c>
      <c r="EM93" t="s">
        <v>156</v>
      </c>
      <c r="EN93" t="s">
        <v>156</v>
      </c>
      <c r="EO93" t="s">
        <v>156</v>
      </c>
      <c r="EP93" t="s">
        <v>156</v>
      </c>
      <c r="EQ93" t="s">
        <v>156</v>
      </c>
      <c r="ER93" t="s">
        <v>156</v>
      </c>
      <c r="ES93" t="s">
        <v>156</v>
      </c>
      <c r="ET93" t="s">
        <v>156</v>
      </c>
      <c r="EU93" t="s">
        <v>156</v>
      </c>
      <c r="EV93" t="s">
        <v>156</v>
      </c>
      <c r="EW93" t="s">
        <v>156</v>
      </c>
      <c r="EX93" t="s">
        <v>156</v>
      </c>
      <c r="EY93" t="s">
        <v>156</v>
      </c>
      <c r="EZ93" t="s">
        <v>156</v>
      </c>
      <c r="FA93" t="s">
        <v>156</v>
      </c>
      <c r="FB93" t="s">
        <v>156</v>
      </c>
      <c r="FC93" t="s">
        <v>156</v>
      </c>
      <c r="FD93" t="s">
        <v>156</v>
      </c>
      <c r="FE93" t="s">
        <v>156</v>
      </c>
    </row>
    <row r="94" spans="2:16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</row>
    <row r="95" spans="2:16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</row>
    <row r="96" spans="2:161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</row>
    <row r="97" spans="2:100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</row>
    <row r="98" spans="2:100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</row>
    <row r="99" spans="2:100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</row>
    <row r="100" spans="2:100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</row>
    <row r="101" spans="2:100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</row>
    <row r="102" spans="2:100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</row>
    <row r="103" spans="2:100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</row>
    <row r="104" spans="2:100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</row>
    <row r="105" spans="2:100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</row>
    <row r="106" spans="2:100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</row>
    <row r="107" spans="2:100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</row>
    <row r="108" spans="2:100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</row>
    <row r="109" spans="2:100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</row>
    <row r="110" spans="2:100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</row>
    <row r="111" spans="2:100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</row>
    <row r="112" spans="2:100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</row>
    <row r="113" spans="2:100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</row>
    <row r="114" spans="2:100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</row>
    <row r="115" spans="2:100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</row>
    <row r="116" spans="2:100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</row>
    <row r="117" spans="2:100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</row>
    <row r="118" spans="2:100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</row>
    <row r="119" spans="2:100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</row>
    <row r="120" spans="2:100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</row>
    <row r="121" spans="2:100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</row>
    <row r="122" spans="2:100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</row>
    <row r="123" spans="2:100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</row>
    <row r="124" spans="2:100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</row>
    <row r="125" spans="2:100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</row>
    <row r="126" spans="2:100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</row>
    <row r="127" spans="2:100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</row>
    <row r="128" spans="2:100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</row>
    <row r="129" spans="2:100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</row>
    <row r="130" spans="2:100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</row>
    <row r="131" spans="2:100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</row>
    <row r="132" spans="2:100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</row>
    <row r="133" spans="2:100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</row>
    <row r="134" spans="2:100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</row>
    <row r="135" spans="2:100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</row>
    <row r="136" spans="2:100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</row>
    <row r="137" spans="2:100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</row>
    <row r="138" spans="2:100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</row>
    <row r="139" spans="2:100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</row>
    <row r="140" spans="2:100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</row>
    <row r="141" spans="2:100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</row>
    <row r="142" spans="2:100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</row>
    <row r="143" spans="2:100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</row>
    <row r="144" spans="2:100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</row>
    <row r="145" spans="2:100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</row>
    <row r="146" spans="2:100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</row>
    <row r="147" spans="2:100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</row>
    <row r="148" spans="2:100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</row>
    <row r="149" spans="2:100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</row>
    <row r="150" spans="2:100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</row>
    <row r="151" spans="2:100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</row>
    <row r="152" spans="2:100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</row>
    <row r="153" spans="2:100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</row>
    <row r="154" spans="2:100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</row>
    <row r="155" spans="2:100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</row>
    <row r="156" spans="2:100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</row>
    <row r="157" spans="2:100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</row>
    <row r="158" spans="2:100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</row>
    <row r="159" spans="2:100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</row>
    <row r="160" spans="2:100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</row>
    <row r="161" spans="2:100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</row>
    <row r="162" spans="2:100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</row>
    <row r="163" spans="2:100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</row>
    <row r="164" spans="2:100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</row>
    <row r="165" spans="2:100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</row>
    <row r="166" spans="2:100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</row>
    <row r="167" spans="2:100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</row>
    <row r="168" spans="2:100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</row>
    <row r="169" spans="2:100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</row>
    <row r="170" spans="2:100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</row>
    <row r="171" spans="2:100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</row>
    <row r="172" spans="2:100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</row>
    <row r="173" spans="2:100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</row>
    <row r="174" spans="2:100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</row>
    <row r="175" spans="2:100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</row>
    <row r="176" spans="2:100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</row>
    <row r="177" spans="2:100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</row>
    <row r="178" spans="2:100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</row>
    <row r="179" spans="2:100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</row>
    <row r="180" spans="2:100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</row>
    <row r="181" spans="2:100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</row>
    <row r="182" spans="2:100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</row>
    <row r="183" spans="2:100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</row>
    <row r="184" spans="2:100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</row>
    <row r="185" spans="2:100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</row>
    <row r="186" spans="2:100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</row>
    <row r="187" spans="2:100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</row>
    <row r="188" spans="2:100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</row>
    <row r="189" spans="2:100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</row>
    <row r="190" spans="2:100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</row>
    <row r="191" spans="2:100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</row>
    <row r="192" spans="2:100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</row>
    <row r="193" spans="2:100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</row>
    <row r="194" spans="2:100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</row>
    <row r="195" spans="2:100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</row>
    <row r="196" spans="2:100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</row>
    <row r="197" spans="2:100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</row>
    <row r="198" spans="2:100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</row>
    <row r="199" spans="2:100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</row>
    <row r="200" spans="2:100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</row>
    <row r="201" spans="2:100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</row>
    <row r="202" spans="2:100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</row>
    <row r="203" spans="2:100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</row>
    <row r="204" spans="2:100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</row>
    <row r="205" spans="2:100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</row>
    <row r="206" spans="2:100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</row>
    <row r="207" spans="2:100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</row>
    <row r="208" spans="2:100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</row>
    <row r="209" spans="2:100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</row>
    <row r="210" spans="2:100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</row>
    <row r="211" spans="2:100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</row>
    <row r="212" spans="2:100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</row>
    <row r="213" spans="2:100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</row>
    <row r="214" spans="2:100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</row>
    <row r="215" spans="2:100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</row>
    <row r="216" spans="2:100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</row>
    <row r="217" spans="2:100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</row>
    <row r="218" spans="2:100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</row>
    <row r="219" spans="2:100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</row>
    <row r="220" spans="2:100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</row>
    <row r="221" spans="2:100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</row>
    <row r="222" spans="2:100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</row>
    <row r="223" spans="2:100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</row>
    <row r="224" spans="2:100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</row>
    <row r="225" spans="2:100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</row>
    <row r="226" spans="2:100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</row>
    <row r="227" spans="2:100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</row>
    <row r="228" spans="2:100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</row>
    <row r="229" spans="2:100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</row>
    <row r="230" spans="2:100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</row>
    <row r="231" spans="2:100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</row>
    <row r="232" spans="2:100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</row>
    <row r="233" spans="2:100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</row>
    <row r="234" spans="2:100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</row>
    <row r="235" spans="2:100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</row>
    <row r="236" spans="2:100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</row>
    <row r="237" spans="2:100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</row>
    <row r="238" spans="2:100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</row>
    <row r="239" spans="2:100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</row>
    <row r="240" spans="2:100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</row>
    <row r="241" spans="2:100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</row>
    <row r="242" spans="2:100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</row>
    <row r="243" spans="2:100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</row>
    <row r="244" spans="2:100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</row>
    <row r="245" spans="2:100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</row>
    <row r="246" spans="2:100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</row>
    <row r="247" spans="2:100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</row>
    <row r="248" spans="2:100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</row>
    <row r="249" spans="2:100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</row>
    <row r="250" spans="2:100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</row>
    <row r="251" spans="2:100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</row>
    <row r="252" spans="2:100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</row>
    <row r="253" spans="2:100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</row>
    <row r="254" spans="2:100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</row>
    <row r="255" spans="2:100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</row>
    <row r="256" spans="2:100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</row>
    <row r="257" spans="2:100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</row>
    <row r="258" spans="2:100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</row>
    <row r="259" spans="2:100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</row>
    <row r="260" spans="2:100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</row>
    <row r="261" spans="2:100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</row>
    <row r="262" spans="2:100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</row>
    <row r="263" spans="2:100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</row>
    <row r="264" spans="2:100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</row>
    <row r="265" spans="2:100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</row>
    <row r="266" spans="2:100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</row>
    <row r="267" spans="2:100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</row>
    <row r="268" spans="2:100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</row>
    <row r="269" spans="2:100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</row>
    <row r="270" spans="2:100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</row>
    <row r="271" spans="2:100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</row>
    <row r="272" spans="2:100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</row>
    <row r="273" spans="2:100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</row>
    <row r="274" spans="2:100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</row>
    <row r="275" spans="2:100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</row>
    <row r="276" spans="2:100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</row>
    <row r="277" spans="2:100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</row>
    <row r="278" spans="2:100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</row>
    <row r="279" spans="2:100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</row>
    <row r="280" spans="2:100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</row>
    <row r="281" spans="2:100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</row>
    <row r="282" spans="2:100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</row>
    <row r="283" spans="2:100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</row>
    <row r="284" spans="2:100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</row>
    <row r="285" spans="2:100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</row>
    <row r="286" spans="2:100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</row>
    <row r="287" spans="2:100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</row>
    <row r="288" spans="2:100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</row>
    <row r="289" spans="2:100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</row>
    <row r="290" spans="2:100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</row>
    <row r="291" spans="2:100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</row>
    <row r="292" spans="2:100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</row>
    <row r="293" spans="2:100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</row>
    <row r="294" spans="2:100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</row>
    <row r="295" spans="2:100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</row>
    <row r="296" spans="2:100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</row>
    <row r="297" spans="2:100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</row>
    <row r="298" spans="2:100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</row>
    <row r="299" spans="2:100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</row>
    <row r="300" spans="2:100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</row>
    <row r="301" spans="2:100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</row>
    <row r="302" spans="2:100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</row>
    <row r="303" spans="2:100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</row>
    <row r="304" spans="2:100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</row>
    <row r="305" spans="2:100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</row>
    <row r="306" spans="2:100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</row>
    <row r="307" spans="2:100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</row>
    <row r="308" spans="2:100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</row>
    <row r="309" spans="2:100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</row>
    <row r="310" spans="2:100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</row>
    <row r="311" spans="2:100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</row>
    <row r="312" spans="2:100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</row>
    <row r="313" spans="2:100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</row>
    <row r="314" spans="2:100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</row>
    <row r="315" spans="2:100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</row>
    <row r="316" spans="2:100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</row>
    <row r="317" spans="2:100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</row>
    <row r="318" spans="2:100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</row>
    <row r="319" spans="2:100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</row>
    <row r="320" spans="2:100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</row>
    <row r="321" spans="2:100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</row>
    <row r="322" spans="2:100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</row>
    <row r="323" spans="2:100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</row>
    <row r="324" spans="2:100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</row>
    <row r="325" spans="2:100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</row>
    <row r="326" spans="2:100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</row>
    <row r="327" spans="2:100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</row>
    <row r="328" spans="2:100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</row>
    <row r="329" spans="2:100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</row>
    <row r="330" spans="2:100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</row>
    <row r="331" spans="2:100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</row>
    <row r="332" spans="2:100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</row>
    <row r="333" spans="2:100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</row>
    <row r="334" spans="2:100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</row>
    <row r="335" spans="2:100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</row>
    <row r="336" spans="2:100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</row>
    <row r="337" spans="2:100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</row>
    <row r="338" spans="2:100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</row>
    <row r="339" spans="2:100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</row>
    <row r="340" spans="2:100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</row>
    <row r="341" spans="2:100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</row>
    <row r="342" spans="2:100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</row>
    <row r="343" spans="2:100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</row>
    <row r="344" spans="2:100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</row>
    <row r="345" spans="2:100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</row>
    <row r="346" spans="2:100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</row>
    <row r="347" spans="2:100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</row>
    <row r="348" spans="2:100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</row>
    <row r="349" spans="2:100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</row>
    <row r="350" spans="2:100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</row>
    <row r="351" spans="2:100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</row>
    <row r="352" spans="2:100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</row>
    <row r="353" spans="2:100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</row>
    <row r="354" spans="2:100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</row>
    <row r="355" spans="2:100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</row>
    <row r="356" spans="2:100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</row>
    <row r="357" spans="2:100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</row>
    <row r="358" spans="2:100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</row>
    <row r="359" spans="2:100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</row>
    <row r="360" spans="2:100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</row>
    <row r="361" spans="2:100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</row>
    <row r="362" spans="2:100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</row>
    <row r="363" spans="2:100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</row>
    <row r="364" spans="2:100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</row>
    <row r="365" spans="2:100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</row>
    <row r="366" spans="2:100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</row>
    <row r="367" spans="2:100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</row>
    <row r="368" spans="2:100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</row>
    <row r="369" spans="2:100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</row>
    <row r="370" spans="2:100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</row>
    <row r="371" spans="2:100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</row>
    <row r="372" spans="2:100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</row>
    <row r="373" spans="2:100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</row>
    <row r="374" spans="2:100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</row>
    <row r="375" spans="2:100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</row>
    <row r="376" spans="2:100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</row>
    <row r="377" spans="2:100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</row>
    <row r="378" spans="2:100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</row>
    <row r="379" spans="2:100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</row>
    <row r="380" spans="2:100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</row>
    <row r="381" spans="2:100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</row>
    <row r="382" spans="2:100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</row>
    <row r="383" spans="2:100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</row>
    <row r="384" spans="2:100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</row>
    <row r="385" spans="2:100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</row>
    <row r="386" spans="2:100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</row>
    <row r="387" spans="2:100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</row>
    <row r="388" spans="2:100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</row>
    <row r="389" spans="2:100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</row>
    <row r="390" spans="2:100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</row>
    <row r="391" spans="2:100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</row>
    <row r="392" spans="2:100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</row>
    <row r="393" spans="2:100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</row>
    <row r="394" spans="2:100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</row>
    <row r="395" spans="2:100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</row>
    <row r="396" spans="2:100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</row>
    <row r="397" spans="2:100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</row>
    <row r="398" spans="2:100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</row>
    <row r="399" spans="2:100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</row>
    <row r="400" spans="2:100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</row>
    <row r="401" spans="2:100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</row>
    <row r="402" spans="2:100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</row>
    <row r="403" spans="2:100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</row>
    <row r="404" spans="2:100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</row>
    <row r="405" spans="2:100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</row>
    <row r="406" spans="2:100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</row>
    <row r="407" spans="2:100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</row>
    <row r="408" spans="2:100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</row>
    <row r="409" spans="2:100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</row>
    <row r="410" spans="2:100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</row>
    <row r="411" spans="2:100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</row>
    <row r="412" spans="2:100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</row>
    <row r="413" spans="2:100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</row>
    <row r="414" spans="2:100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</row>
    <row r="415" spans="2:100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</row>
    <row r="416" spans="2:100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</row>
    <row r="417" spans="2:100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</row>
    <row r="418" spans="2:100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</row>
    <row r="419" spans="2:100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</row>
    <row r="420" spans="2:100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</row>
    <row r="421" spans="2:100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</row>
    <row r="422" spans="2:100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</row>
    <row r="423" spans="2:100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</row>
    <row r="424" spans="2:100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</row>
    <row r="425" spans="2:100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</row>
    <row r="426" spans="2:100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</row>
    <row r="427" spans="2:100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</row>
    <row r="428" spans="2:100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</row>
    <row r="429" spans="2:100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</row>
    <row r="430" spans="2:100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</row>
    <row r="431" spans="2:100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</row>
    <row r="432" spans="2:100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</row>
    <row r="433" spans="2:100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</row>
    <row r="434" spans="2:100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</row>
    <row r="435" spans="2:100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</row>
    <row r="436" spans="2:100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</row>
    <row r="437" spans="2:100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</row>
    <row r="438" spans="2:100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</row>
    <row r="439" spans="2:100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</row>
    <row r="440" spans="2:100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</row>
    <row r="441" spans="2:100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</row>
    <row r="442" spans="2:100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</row>
    <row r="443" spans="2:100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</row>
    <row r="444" spans="2:100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</row>
    <row r="445" spans="2:100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</row>
    <row r="446" spans="2:100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</row>
    <row r="447" spans="2:100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</row>
    <row r="448" spans="2:100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</row>
    <row r="449" spans="2:100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</row>
    <row r="450" spans="2:100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</row>
    <row r="451" spans="2:100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</row>
    <row r="452" spans="2:100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</row>
    <row r="453" spans="2:100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</row>
    <row r="454" spans="2:100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</row>
    <row r="455" spans="2:100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</row>
    <row r="456" spans="2:100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</row>
    <row r="457" spans="2:100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</row>
    <row r="458" spans="2:100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</row>
    <row r="459" spans="2:100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</row>
    <row r="460" spans="2:100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</row>
    <row r="461" spans="2:100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</row>
    <row r="462" spans="2:100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</row>
    <row r="463" spans="2:100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</row>
    <row r="464" spans="2:100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</row>
    <row r="465" spans="2:100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</row>
    <row r="466" spans="2:100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</row>
    <row r="467" spans="2:100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</row>
    <row r="468" spans="2:100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</row>
    <row r="469" spans="2:100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</row>
    <row r="470" spans="2:100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</row>
    <row r="471" spans="2:100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</row>
    <row r="472" spans="2:100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</row>
    <row r="473" spans="2:100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</row>
    <row r="474" spans="2:100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</row>
    <row r="475" spans="2:100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</row>
    <row r="476" spans="2:100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</row>
    <row r="477" spans="2:100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</row>
    <row r="478" spans="2:100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</row>
    <row r="479" spans="2:100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</row>
    <row r="480" spans="2:100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</row>
    <row r="481" spans="2:100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</row>
    <row r="482" spans="2:100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</row>
    <row r="483" spans="2:100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</row>
    <row r="484" spans="2:100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</row>
    <row r="485" spans="2:100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</row>
    <row r="486" spans="2:100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</row>
    <row r="487" spans="2:100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</row>
    <row r="488" spans="2:100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</row>
    <row r="489" spans="2:100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</row>
    <row r="490" spans="2:100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</row>
    <row r="491" spans="2:100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</row>
    <row r="492" spans="2:100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</row>
    <row r="493" spans="2:100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</row>
    <row r="494" spans="2:100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</row>
    <row r="495" spans="2:100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</row>
    <row r="496" spans="2:100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</row>
    <row r="497" spans="2:100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</row>
    <row r="498" spans="2:100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</row>
    <row r="499" spans="2:100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</row>
    <row r="500" spans="2:100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</row>
    <row r="501" spans="2:100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</row>
    <row r="502" spans="2:100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</row>
    <row r="503" spans="2:100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</row>
    <row r="504" spans="2:100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</row>
    <row r="505" spans="2:100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</row>
    <row r="506" spans="2:100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</row>
    <row r="507" spans="2:100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</row>
    <row r="508" spans="2:100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</row>
    <row r="509" spans="2:100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</row>
    <row r="510" spans="2:100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</row>
    <row r="511" spans="2:100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</row>
    <row r="512" spans="2:100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</row>
    <row r="513" spans="2:100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</row>
    <row r="514" spans="2:100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</row>
    <row r="515" spans="2:100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</row>
    <row r="516" spans="2:100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</row>
    <row r="517" spans="2:100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</row>
    <row r="518" spans="2:100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</row>
    <row r="519" spans="2:100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</row>
    <row r="520" spans="2:100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</row>
    <row r="521" spans="2:100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</row>
    <row r="522" spans="2:100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</row>
    <row r="523" spans="2:100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</row>
    <row r="524" spans="2:100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</row>
    <row r="525" spans="2:100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</row>
    <row r="526" spans="2:100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</row>
    <row r="527" spans="2:100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</row>
    <row r="528" spans="2:100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</row>
    <row r="529" spans="2:100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</row>
    <row r="530" spans="2:100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</row>
    <row r="531" spans="2:100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</row>
    <row r="532" spans="2:100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</row>
    <row r="533" spans="2:100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</row>
    <row r="534" spans="2:100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</row>
    <row r="535" spans="2:100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</row>
    <row r="536" spans="2:100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</row>
    <row r="537" spans="2:100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</row>
    <row r="538" spans="2:100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</row>
    <row r="539" spans="2:100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</row>
    <row r="540" spans="2:100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</row>
    <row r="541" spans="2:100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</row>
    <row r="542" spans="2:100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</row>
    <row r="543" spans="2:100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</row>
    <row r="544" spans="2:100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</row>
    <row r="545" spans="2:100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</row>
    <row r="546" spans="2:100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</row>
    <row r="547" spans="2:100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</row>
    <row r="548" spans="2:100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</row>
    <row r="549" spans="2:100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</row>
    <row r="550" spans="2:100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</row>
    <row r="551" spans="2:100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</row>
    <row r="552" spans="2:100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</row>
    <row r="553" spans="2:100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</row>
    <row r="554" spans="2:100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</row>
    <row r="555" spans="2:100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</row>
    <row r="556" spans="2:100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</row>
    <row r="557" spans="2:100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</row>
    <row r="558" spans="2:100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</row>
    <row r="559" spans="2:100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</row>
    <row r="560" spans="2:100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</row>
    <row r="561" spans="2:100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</row>
    <row r="562" spans="2:100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</row>
    <row r="563" spans="2:100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</row>
    <row r="564" spans="2:100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</row>
    <row r="565" spans="2:100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</row>
    <row r="566" spans="2:100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</row>
    <row r="567" spans="2:100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</row>
    <row r="568" spans="2:100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</row>
    <row r="569" spans="2:100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</row>
    <row r="570" spans="2:100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</row>
    <row r="571" spans="2:100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</row>
    <row r="572" spans="2:100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</row>
    <row r="573" spans="2:100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</row>
    <row r="574" spans="2:100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</row>
    <row r="575" spans="2:100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</row>
    <row r="576" spans="2:100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</row>
    <row r="577" spans="2:100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</row>
    <row r="578" spans="2:100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</row>
    <row r="579" spans="2:100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</row>
    <row r="580" spans="2:100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</row>
    <row r="581" spans="2:100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</row>
    <row r="582" spans="2:100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</row>
    <row r="583" spans="2:100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</row>
    <row r="584" spans="2:100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</row>
    <row r="585" spans="2:100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</row>
    <row r="586" spans="2:100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</row>
    <row r="587" spans="2:100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</row>
    <row r="588" spans="2:100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</row>
    <row r="589" spans="2:100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</row>
    <row r="590" spans="2:100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</row>
    <row r="591" spans="2:100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</row>
    <row r="592" spans="2:100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</row>
    <row r="593" spans="2:100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</row>
    <row r="594" spans="2:100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</row>
    <row r="595" spans="2:100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</row>
    <row r="596" spans="2:100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</row>
    <row r="597" spans="2:100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</row>
    <row r="598" spans="2:100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</row>
    <row r="599" spans="2:100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</row>
    <row r="600" spans="2:100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</row>
    <row r="601" spans="2:100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</row>
    <row r="602" spans="2:100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</row>
    <row r="603" spans="2:100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</row>
    <row r="604" spans="2:100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</row>
    <row r="605" spans="2:100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</row>
    <row r="606" spans="2:100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</row>
    <row r="607" spans="2:100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</row>
    <row r="608" spans="2:100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</row>
    <row r="609" spans="2:100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</row>
    <row r="610" spans="2:100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</row>
    <row r="611" spans="2:100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</row>
    <row r="612" spans="2:100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</row>
    <row r="613" spans="2:100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</row>
    <row r="614" spans="2:100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</row>
    <row r="615" spans="2:100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</row>
    <row r="616" spans="2:100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</row>
    <row r="617" spans="2:100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</row>
    <row r="618" spans="2:100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</row>
    <row r="619" spans="2:100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</row>
    <row r="620" spans="2:100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</row>
    <row r="621" spans="2:100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</row>
    <row r="622" spans="2:100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</row>
    <row r="623" spans="2:100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</row>
    <row r="624" spans="2:100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</row>
    <row r="625" spans="2:100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</row>
    <row r="626" spans="2:100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</row>
    <row r="627" spans="2:100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</row>
    <row r="628" spans="2:100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</row>
    <row r="629" spans="2:100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</row>
    <row r="630" spans="2:100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</row>
    <row r="631" spans="2:100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</row>
    <row r="632" spans="2:100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</row>
    <row r="633" spans="2:100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</row>
    <row r="634" spans="2:100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</row>
    <row r="635" spans="2:100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</row>
    <row r="636" spans="2:100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</row>
    <row r="637" spans="2:100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</row>
    <row r="638" spans="2:100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</row>
    <row r="639" spans="2:100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</row>
    <row r="640" spans="2:100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</row>
    <row r="641" spans="2:100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</row>
    <row r="642" spans="2:100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</row>
    <row r="643" spans="2:100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</row>
    <row r="644" spans="2:100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</row>
    <row r="645" spans="2:100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</row>
    <row r="646" spans="2:100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</row>
    <row r="647" spans="2:100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</row>
    <row r="648" spans="2:100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</row>
    <row r="649" spans="2:100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</row>
    <row r="650" spans="2:100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</row>
    <row r="651" spans="2:100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</row>
    <row r="652" spans="2:100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</row>
    <row r="653" spans="2:100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</row>
    <row r="654" spans="2:100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</row>
    <row r="655" spans="2:100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</row>
    <row r="656" spans="2:100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</row>
    <row r="657" spans="2:100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</row>
    <row r="658" spans="2:100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</row>
    <row r="659" spans="2:100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</row>
    <row r="660" spans="2:100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</row>
    <row r="661" spans="2:100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</row>
    <row r="662" spans="2:100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</row>
    <row r="663" spans="2:100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</row>
    <row r="664" spans="2:100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</row>
    <row r="665" spans="2:100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</row>
    <row r="666" spans="2:100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</row>
    <row r="667" spans="2:100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</row>
    <row r="668" spans="2:100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</row>
    <row r="669" spans="2:100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</row>
    <row r="670" spans="2:100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</row>
    <row r="671" spans="2:100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</row>
    <row r="672" spans="2:100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</row>
    <row r="673" spans="2:100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</row>
    <row r="674" spans="2:100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</row>
    <row r="675" spans="2:100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</row>
    <row r="676" spans="2:100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</row>
    <row r="677" spans="2:100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</row>
    <row r="678" spans="2:100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</row>
    <row r="679" spans="2:100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</row>
    <row r="680" spans="2:100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</row>
    <row r="681" spans="2:100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</row>
    <row r="682" spans="2:100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</row>
    <row r="683" spans="2:100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</row>
    <row r="684" spans="2:100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</row>
    <row r="685" spans="2:100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</row>
    <row r="686" spans="2:100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</row>
    <row r="687" spans="2:100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</row>
    <row r="688" spans="2:100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</row>
    <row r="689" spans="2:100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</row>
    <row r="690" spans="2:100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</row>
    <row r="691" spans="2:100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</row>
    <row r="692" spans="2:100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</row>
    <row r="693" spans="2:100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</row>
    <row r="694" spans="2:100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</row>
    <row r="695" spans="2:100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</row>
    <row r="696" spans="2:100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</row>
    <row r="697" spans="2:100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</row>
    <row r="698" spans="2:100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</row>
    <row r="699" spans="2:100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</row>
    <row r="700" spans="2:100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</row>
    <row r="701" spans="2:100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</row>
    <row r="702" spans="2:100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</row>
    <row r="703" spans="2:100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</row>
    <row r="704" spans="2:100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</row>
    <row r="705" spans="2:100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</row>
    <row r="706" spans="2:100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</row>
    <row r="707" spans="2:100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</row>
    <row r="708" spans="2:100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</row>
    <row r="709" spans="2:100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</row>
    <row r="710" spans="2:100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</row>
    <row r="711" spans="2:100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</row>
    <row r="712" spans="2:100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</row>
    <row r="713" spans="2:100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</row>
    <row r="714" spans="2:100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</row>
    <row r="715" spans="2:100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</row>
    <row r="716" spans="2:100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</row>
    <row r="717" spans="2:100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</row>
    <row r="718" spans="2:100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</row>
    <row r="719" spans="2:100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</row>
    <row r="720" spans="2:100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</row>
    <row r="721" spans="2:100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</row>
    <row r="722" spans="2:100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</row>
    <row r="723" spans="2:100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</row>
    <row r="724" spans="2:100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</row>
    <row r="725" spans="2:100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</row>
    <row r="726" spans="2:100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</row>
    <row r="727" spans="2:100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</row>
    <row r="728" spans="2:100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</row>
    <row r="729" spans="2:100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</row>
    <row r="730" spans="2:100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</row>
    <row r="731" spans="2:100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</row>
    <row r="732" spans="2:100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</row>
    <row r="733" spans="2:100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</row>
    <row r="734" spans="2:100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</row>
    <row r="735" spans="2:100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</row>
    <row r="736" spans="2:100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</row>
    <row r="737" spans="2:100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</row>
    <row r="738" spans="2:100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</row>
    <row r="739" spans="2:100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</row>
    <row r="740" spans="2:100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</row>
    <row r="741" spans="2:100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</row>
    <row r="742" spans="2:100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</row>
    <row r="743" spans="2:100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</row>
    <row r="744" spans="2:100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</row>
    <row r="745" spans="2:100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</row>
    <row r="746" spans="2:100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</row>
    <row r="747" spans="2:100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</row>
    <row r="748" spans="2:100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</row>
    <row r="749" spans="2:100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</row>
    <row r="750" spans="2:100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</row>
    <row r="751" spans="2:100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</row>
    <row r="752" spans="2:100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</row>
    <row r="753" spans="2:100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</row>
    <row r="754" spans="2:100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</row>
    <row r="755" spans="2:100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</row>
    <row r="756" spans="2:100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</row>
    <row r="757" spans="2:100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</row>
    <row r="758" spans="2:100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</row>
    <row r="759" spans="2:100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</row>
    <row r="760" spans="2:100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</row>
    <row r="761" spans="2:100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</row>
    <row r="762" spans="2:100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</row>
    <row r="763" spans="2:100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</row>
    <row r="764" spans="2:100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</row>
    <row r="765" spans="2:100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</row>
    <row r="766" spans="2:100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</row>
    <row r="767" spans="2:100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</row>
    <row r="768" spans="2:100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</row>
    <row r="769" spans="2:100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</row>
    <row r="770" spans="2:100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</row>
    <row r="771" spans="2:100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</row>
    <row r="772" spans="2:100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</row>
    <row r="773" spans="2:100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</row>
    <row r="774" spans="2:100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</row>
    <row r="775" spans="2:100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</row>
    <row r="776" spans="2:100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</row>
    <row r="777" spans="2:100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</row>
    <row r="778" spans="2:100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</row>
    <row r="779" spans="2:100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</row>
    <row r="780" spans="2:100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</row>
    <row r="781" spans="2:100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</row>
    <row r="782" spans="2:100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</row>
    <row r="783" spans="2:100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</row>
    <row r="784" spans="2:100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</row>
    <row r="785" spans="2:100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</row>
    <row r="786" spans="2:100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</row>
    <row r="787" spans="2:100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</row>
    <row r="788" spans="2:100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</row>
    <row r="789" spans="2:100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</row>
    <row r="790" spans="2:100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</row>
    <row r="791" spans="2:100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</row>
    <row r="792" spans="2:100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</row>
    <row r="793" spans="2:100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</row>
    <row r="794" spans="2:100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</row>
    <row r="795" spans="2:100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</row>
    <row r="796" spans="2:100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</row>
    <row r="797" spans="2:100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</row>
    <row r="798" spans="2:100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</row>
    <row r="799" spans="2:100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</row>
    <row r="800" spans="2:100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</row>
    <row r="801" spans="2:100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</row>
    <row r="802" spans="2:100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</row>
    <row r="803" spans="2:100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</row>
    <row r="804" spans="2:100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</row>
    <row r="805" spans="2:100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</row>
    <row r="806" spans="2:100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</row>
    <row r="807" spans="2:100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</row>
    <row r="808" spans="2:100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</row>
    <row r="809" spans="2:100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</row>
    <row r="810" spans="2:100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</row>
    <row r="811" spans="2:100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</row>
    <row r="812" spans="2:100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</row>
    <row r="813" spans="2:100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</row>
    <row r="814" spans="2:100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</row>
    <row r="815" spans="2:100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</row>
    <row r="816" spans="2:100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</row>
    <row r="817" spans="2:100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</row>
    <row r="818" spans="2:100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</row>
    <row r="819" spans="2:100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</row>
    <row r="820" spans="2:100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</row>
    <row r="821" spans="2:100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</row>
    <row r="822" spans="2:100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</row>
    <row r="823" spans="2:100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</row>
    <row r="824" spans="2:100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</row>
    <row r="825" spans="2:100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</row>
    <row r="826" spans="2:100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</row>
    <row r="827" spans="2:100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</row>
    <row r="828" spans="2:100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</row>
    <row r="829" spans="2:100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</row>
    <row r="830" spans="2:100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</row>
    <row r="831" spans="2:100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</row>
    <row r="832" spans="2:100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</row>
    <row r="833" spans="2:100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</row>
    <row r="834" spans="2:100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</row>
    <row r="835" spans="2:100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</row>
    <row r="836" spans="2:100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</row>
    <row r="837" spans="2:100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</row>
    <row r="838" spans="2:100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</row>
    <row r="839" spans="2:100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</row>
    <row r="840" spans="2:100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</row>
    <row r="841" spans="2:100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</row>
    <row r="842" spans="2:100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</row>
    <row r="843" spans="2:100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</row>
    <row r="844" spans="2:100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</row>
    <row r="845" spans="2:100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</row>
    <row r="846" spans="2:100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</row>
    <row r="847" spans="2:100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</row>
    <row r="848" spans="2:100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</row>
    <row r="849" spans="2:100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</row>
    <row r="850" spans="2:100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</row>
    <row r="851" spans="2:100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</row>
    <row r="852" spans="2:100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</row>
    <row r="853" spans="2:100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</row>
    <row r="854" spans="2:100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</row>
    <row r="855" spans="2:100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</row>
    <row r="856" spans="2:100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</row>
    <row r="857" spans="2:100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</row>
    <row r="858" spans="2:100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</row>
    <row r="859" spans="2:100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</row>
    <row r="860" spans="2:100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</row>
    <row r="861" spans="2:100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</row>
    <row r="862" spans="2:100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</row>
    <row r="863" spans="2:100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</row>
    <row r="864" spans="2:100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</row>
    <row r="865" spans="2:100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</row>
    <row r="866" spans="2:100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</row>
    <row r="867" spans="2:100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</row>
    <row r="868" spans="2:100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</row>
    <row r="869" spans="2:100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</row>
    <row r="870" spans="2:100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</row>
    <row r="871" spans="2:100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</row>
    <row r="872" spans="2:100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</row>
    <row r="873" spans="2:100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</row>
    <row r="874" spans="2:100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</row>
    <row r="875" spans="2:100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</row>
    <row r="876" spans="2:100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</row>
    <row r="877" spans="2:100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</row>
    <row r="878" spans="2:100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</row>
    <row r="879" spans="2:100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</row>
    <row r="880" spans="2:100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</row>
    <row r="881" spans="2:100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</row>
    <row r="882" spans="2:100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</row>
    <row r="883" spans="2:100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</row>
    <row r="884" spans="2:100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</row>
    <row r="885" spans="2:100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</row>
    <row r="886" spans="2:100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</row>
    <row r="887" spans="2:100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</row>
    <row r="888" spans="2:100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</row>
    <row r="889" spans="2:100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</row>
    <row r="890" spans="2:100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</row>
    <row r="891" spans="2:100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</row>
    <row r="892" spans="2:100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</row>
    <row r="893" spans="2:100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</row>
    <row r="894" spans="2:100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</row>
    <row r="895" spans="2:100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</row>
    <row r="896" spans="2:100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</row>
    <row r="897" spans="2:100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</row>
    <row r="898" spans="2:100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</row>
    <row r="899" spans="2:100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</row>
    <row r="900" spans="2:100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</row>
    <row r="901" spans="2:100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</row>
    <row r="902" spans="2:100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</row>
    <row r="903" spans="2:100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</row>
    <row r="904" spans="2:100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</row>
    <row r="905" spans="2:100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</row>
    <row r="906" spans="2:100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</row>
    <row r="907" spans="2:100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</row>
    <row r="908" spans="2:100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</row>
    <row r="909" spans="2:100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</row>
    <row r="910" spans="2:100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</row>
    <row r="911" spans="2:100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</row>
    <row r="912" spans="2:100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</row>
    <row r="913" spans="2:100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</row>
    <row r="914" spans="2:100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</row>
    <row r="915" spans="2:100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</row>
    <row r="916" spans="2:100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</row>
    <row r="917" spans="2:100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</row>
    <row r="918" spans="2:100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</row>
    <row r="919" spans="2:100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</row>
    <row r="920" spans="2:100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</row>
    <row r="921" spans="2:100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</row>
    <row r="922" spans="2:100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</row>
    <row r="923" spans="2:100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</row>
    <row r="924" spans="2:100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</row>
    <row r="925" spans="2:100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</row>
    <row r="926" spans="2:100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</row>
    <row r="927" spans="2:100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</row>
    <row r="928" spans="2:100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</row>
    <row r="929" spans="2:100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</row>
    <row r="930" spans="2:100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</row>
    <row r="931" spans="2:100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</row>
    <row r="932" spans="2:100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</row>
    <row r="933" spans="2:100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</row>
    <row r="934" spans="2:100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</row>
    <row r="935" spans="2:100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</row>
    <row r="936" spans="2:100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</row>
    <row r="937" spans="2:100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</row>
    <row r="938" spans="2:100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</row>
    <row r="939" spans="2:100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</row>
    <row r="940" spans="2:100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</row>
    <row r="941" spans="2:100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</row>
    <row r="942" spans="2:100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</row>
    <row r="943" spans="2:100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</row>
    <row r="944" spans="2:100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</row>
    <row r="945" spans="2:100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</row>
    <row r="946" spans="2:100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</row>
    <row r="947" spans="2:100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</row>
    <row r="948" spans="2:100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</row>
    <row r="949" spans="2:100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</row>
    <row r="950" spans="2:100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</row>
    <row r="951" spans="2:100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</row>
    <row r="952" spans="2:100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</row>
    <row r="953" spans="2:100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</row>
    <row r="954" spans="2:100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</row>
    <row r="955" spans="2:100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</row>
    <row r="956" spans="2:100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</row>
    <row r="957" spans="2:100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</row>
    <row r="958" spans="2:100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</row>
    <row r="959" spans="2:100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</row>
    <row r="960" spans="2:100" x14ac:dyDescent="0.25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</row>
    <row r="961" spans="2:100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</row>
    <row r="962" spans="2:100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</row>
    <row r="963" spans="2:100" x14ac:dyDescent="0.25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</row>
    <row r="964" spans="2:100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</row>
    <row r="965" spans="2:100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</row>
    <row r="966" spans="2:100" x14ac:dyDescent="0.25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</row>
    <row r="967" spans="2:100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</row>
    <row r="968" spans="2:100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</row>
    <row r="969" spans="2:100" x14ac:dyDescent="0.25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</row>
    <row r="970" spans="2:100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</row>
    <row r="971" spans="2:100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</row>
    <row r="972" spans="2:100" x14ac:dyDescent="0.25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</row>
    <row r="973" spans="2:100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</row>
    <row r="974" spans="2:100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</row>
    <row r="975" spans="2:100" x14ac:dyDescent="0.25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</row>
    <row r="976" spans="2:100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</row>
    <row r="977" spans="2:100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</row>
    <row r="978" spans="2:100" x14ac:dyDescent="0.25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</row>
    <row r="979" spans="2:100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</row>
    <row r="980" spans="2:100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</row>
    <row r="981" spans="2:100" x14ac:dyDescent="0.25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</row>
    <row r="982" spans="2:100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</row>
    <row r="983" spans="2:100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</row>
    <row r="984" spans="2:100" x14ac:dyDescent="0.25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</row>
    <row r="985" spans="2:100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</row>
    <row r="986" spans="2:100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</row>
    <row r="987" spans="2:100" x14ac:dyDescent="0.25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</row>
    <row r="988" spans="2:100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</row>
    <row r="989" spans="2:100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</row>
    <row r="990" spans="2:100" x14ac:dyDescent="0.25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</row>
    <row r="991" spans="2:100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</row>
    <row r="992" spans="2:100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</row>
    <row r="993" spans="2:100" x14ac:dyDescent="0.25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</row>
    <row r="994" spans="2:100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</row>
    <row r="995" spans="2:100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</row>
    <row r="996" spans="2:100" x14ac:dyDescent="0.25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</row>
    <row r="997" spans="2:100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</row>
    <row r="998" spans="2:100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</row>
    <row r="999" spans="2:100" x14ac:dyDescent="0.25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</row>
    <row r="1000" spans="2:100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</row>
    <row r="1001" spans="2:100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</row>
    <row r="1002" spans="2:100" x14ac:dyDescent="0.25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</row>
    <row r="1003" spans="2:100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</row>
    <row r="1004" spans="2:100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</row>
    <row r="1005" spans="2:100" x14ac:dyDescent="0.25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</row>
    <row r="1006" spans="2:100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</row>
    <row r="1007" spans="2:100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</row>
    <row r="1008" spans="2:100" x14ac:dyDescent="0.25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</row>
    <row r="1009" spans="2:100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</row>
    <row r="1010" spans="2:100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</row>
    <row r="1011" spans="2:100" x14ac:dyDescent="0.25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</row>
    <row r="1012" spans="2:100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</row>
    <row r="1013" spans="2:100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</row>
    <row r="1014" spans="2:100" x14ac:dyDescent="0.25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</row>
    <row r="1015" spans="2:100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</row>
    <row r="1016" spans="2:100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</row>
    <row r="1017" spans="2:100" x14ac:dyDescent="0.25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</row>
    <row r="1018" spans="2:100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</row>
    <row r="1019" spans="2:100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</row>
    <row r="1020" spans="2:100" x14ac:dyDescent="0.25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</row>
    <row r="1021" spans="2:100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</row>
    <row r="1022" spans="2:100" x14ac:dyDescent="0.25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</row>
    <row r="1023" spans="2:100" x14ac:dyDescent="0.25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</row>
    <row r="1024" spans="2:100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</row>
    <row r="1025" spans="2:100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</row>
    <row r="1026" spans="2:100" x14ac:dyDescent="0.25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</row>
    <row r="1027" spans="2:100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</row>
    <row r="1028" spans="2:100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</row>
    <row r="1029" spans="2:100" x14ac:dyDescent="0.25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</row>
    <row r="1030" spans="2:100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</row>
    <row r="1031" spans="2:100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</row>
    <row r="1032" spans="2:100" x14ac:dyDescent="0.25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</row>
    <row r="1033" spans="2:100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</row>
    <row r="1034" spans="2:100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</row>
    <row r="1035" spans="2:100" x14ac:dyDescent="0.25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</row>
    <row r="1036" spans="2:100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</row>
    <row r="1037" spans="2:100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</row>
    <row r="1038" spans="2:100" x14ac:dyDescent="0.25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</row>
    <row r="1039" spans="2:100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</row>
    <row r="1040" spans="2:100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</row>
    <row r="1041" spans="2:100" x14ac:dyDescent="0.25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</row>
    <row r="1042" spans="2:100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</row>
    <row r="1043" spans="2:100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</row>
    <row r="1044" spans="2:100" x14ac:dyDescent="0.25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</row>
    <row r="1045" spans="2:100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</row>
    <row r="1046" spans="2:100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</row>
    <row r="1047" spans="2:100" x14ac:dyDescent="0.25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</row>
    <row r="1048" spans="2:100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</row>
    <row r="1049" spans="2:100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</row>
    <row r="1050" spans="2:100" x14ac:dyDescent="0.25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</row>
    <row r="1051" spans="2:100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</row>
    <row r="1052" spans="2:100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</row>
    <row r="1053" spans="2:100" x14ac:dyDescent="0.25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</row>
    <row r="1054" spans="2:100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</row>
    <row r="1055" spans="2:100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</row>
    <row r="1056" spans="2:100" x14ac:dyDescent="0.25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</row>
    <row r="1057" spans="2:100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</row>
    <row r="1058" spans="2:100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</row>
    <row r="1059" spans="2:100" x14ac:dyDescent="0.25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</row>
    <row r="1060" spans="2:100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</row>
    <row r="1061" spans="2:100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</row>
    <row r="1062" spans="2:100" x14ac:dyDescent="0.25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</row>
    <row r="1063" spans="2:100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</row>
    <row r="1064" spans="2:100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</row>
    <row r="1065" spans="2:100" x14ac:dyDescent="0.25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</row>
    <row r="1066" spans="2:100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</row>
    <row r="1067" spans="2:100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</row>
    <row r="1068" spans="2:100" x14ac:dyDescent="0.25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</row>
    <row r="1069" spans="2:100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</row>
    <row r="1070" spans="2:100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</row>
    <row r="1071" spans="2:100" x14ac:dyDescent="0.25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</row>
    <row r="1072" spans="2:100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</row>
    <row r="1073" spans="2:100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</row>
    <row r="1074" spans="2:100" x14ac:dyDescent="0.25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</row>
    <row r="1075" spans="2:100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</row>
    <row r="1076" spans="2:100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</row>
    <row r="1077" spans="2:100" x14ac:dyDescent="0.25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</row>
    <row r="1078" spans="2:100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</row>
    <row r="1079" spans="2:100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</row>
    <row r="1080" spans="2:100" x14ac:dyDescent="0.25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</row>
    <row r="1081" spans="2:100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</row>
    <row r="1082" spans="2:100" x14ac:dyDescent="0.25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</row>
    <row r="1083" spans="2:100" x14ac:dyDescent="0.25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</row>
    <row r="1084" spans="2:100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</row>
    <row r="1085" spans="2:100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</row>
    <row r="1086" spans="2:100" x14ac:dyDescent="0.25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</row>
    <row r="1087" spans="2:100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</row>
    <row r="1088" spans="2:100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</row>
    <row r="1089" spans="2:100" x14ac:dyDescent="0.25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</row>
    <row r="1090" spans="2:100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</row>
    <row r="1091" spans="2:100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</row>
    <row r="1092" spans="2:100" x14ac:dyDescent="0.25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</row>
    <row r="1093" spans="2:100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</row>
    <row r="1094" spans="2:100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</row>
    <row r="1095" spans="2:100" x14ac:dyDescent="0.25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</row>
    <row r="1096" spans="2:100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</row>
    <row r="1097" spans="2:100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</row>
    <row r="1098" spans="2:100" x14ac:dyDescent="0.25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</row>
    <row r="1099" spans="2:100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</row>
    <row r="1100" spans="2:100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</row>
    <row r="1101" spans="2:100" x14ac:dyDescent="0.25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</row>
    <row r="1102" spans="2:100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</row>
    <row r="1103" spans="2:100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</row>
    <row r="1104" spans="2:100" x14ac:dyDescent="0.25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</row>
    <row r="1105" spans="2:100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</row>
    <row r="1106" spans="2:100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</row>
    <row r="1107" spans="2:100" x14ac:dyDescent="0.25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</row>
    <row r="1108" spans="2:100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</row>
    <row r="1109" spans="2:100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</row>
    <row r="1110" spans="2:100" x14ac:dyDescent="0.25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</row>
    <row r="1111" spans="2:100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</row>
    <row r="1112" spans="2:100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</row>
    <row r="1113" spans="2:100" x14ac:dyDescent="0.25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</row>
    <row r="1114" spans="2:100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</row>
    <row r="1115" spans="2:100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</row>
    <row r="1116" spans="2:100" x14ac:dyDescent="0.25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</row>
    <row r="1117" spans="2:100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</row>
    <row r="1118" spans="2:100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</row>
    <row r="1119" spans="2:100" x14ac:dyDescent="0.25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</row>
    <row r="1120" spans="2:100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</row>
    <row r="1121" spans="2:100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</row>
    <row r="1122" spans="2:100" x14ac:dyDescent="0.25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</row>
    <row r="1123" spans="2:100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</row>
    <row r="1124" spans="2:100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</row>
    <row r="1125" spans="2:100" x14ac:dyDescent="0.25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</row>
    <row r="1126" spans="2:100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</row>
    <row r="1127" spans="2:100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</row>
    <row r="1128" spans="2:100" x14ac:dyDescent="0.25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</row>
    <row r="1129" spans="2:100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</row>
    <row r="1130" spans="2:100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</row>
    <row r="1131" spans="2:100" x14ac:dyDescent="0.25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</row>
    <row r="1132" spans="2:100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</row>
    <row r="1133" spans="2:100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</row>
    <row r="1134" spans="2:100" x14ac:dyDescent="0.25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</row>
    <row r="1135" spans="2:100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</row>
    <row r="1136" spans="2:100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</row>
    <row r="1137" spans="2:100" x14ac:dyDescent="0.25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</row>
    <row r="1138" spans="2:100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</row>
    <row r="1139" spans="2:100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</row>
    <row r="1140" spans="2:100" x14ac:dyDescent="0.25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</row>
    <row r="1141" spans="2:100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</row>
    <row r="1142" spans="2:100" x14ac:dyDescent="0.25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</row>
    <row r="1143" spans="2:100" x14ac:dyDescent="0.25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</row>
    <row r="1144" spans="2:100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</row>
    <row r="1145" spans="2:100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</row>
    <row r="1146" spans="2:100" x14ac:dyDescent="0.25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</row>
    <row r="1147" spans="2:100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</row>
    <row r="1148" spans="2:100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</row>
    <row r="1149" spans="2:100" x14ac:dyDescent="0.25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</row>
    <row r="1150" spans="2:100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</row>
    <row r="1151" spans="2:100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</row>
    <row r="1152" spans="2:100" x14ac:dyDescent="0.25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</row>
    <row r="1153" spans="2:100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</row>
    <row r="1154" spans="2:100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</row>
    <row r="1155" spans="2:100" x14ac:dyDescent="0.25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</row>
    <row r="1156" spans="2:100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</row>
    <row r="1157" spans="2:100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</row>
    <row r="1158" spans="2:100" x14ac:dyDescent="0.25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</row>
    <row r="1159" spans="2:100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</row>
    <row r="1160" spans="2:100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</row>
    <row r="1161" spans="2:100" x14ac:dyDescent="0.25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</row>
    <row r="1162" spans="2:100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</row>
    <row r="1163" spans="2:100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</row>
    <row r="1164" spans="2:100" x14ac:dyDescent="0.25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</row>
    <row r="1165" spans="2:100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</row>
    <row r="1166" spans="2:100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</row>
    <row r="1167" spans="2:100" x14ac:dyDescent="0.25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</row>
    <row r="1168" spans="2:100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</row>
    <row r="1169" spans="2:100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</row>
    <row r="1170" spans="2:100" x14ac:dyDescent="0.25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</row>
    <row r="1171" spans="2:100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</row>
    <row r="1172" spans="2:100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</row>
    <row r="1173" spans="2:100" x14ac:dyDescent="0.25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</row>
    <row r="1174" spans="2:100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</row>
    <row r="1175" spans="2:100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</row>
    <row r="1176" spans="2:100" x14ac:dyDescent="0.25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</row>
    <row r="1177" spans="2:100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</row>
    <row r="1178" spans="2:100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</row>
    <row r="1179" spans="2:100" x14ac:dyDescent="0.25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</row>
    <row r="1180" spans="2:100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</row>
    <row r="1181" spans="2:100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</row>
    <row r="1182" spans="2:100" x14ac:dyDescent="0.25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</row>
    <row r="1183" spans="2:100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</row>
    <row r="1184" spans="2:100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</row>
    <row r="1185" spans="2:100" x14ac:dyDescent="0.25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</row>
    <row r="1186" spans="2:100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</row>
    <row r="1187" spans="2:100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</row>
    <row r="1188" spans="2:100" x14ac:dyDescent="0.25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</row>
    <row r="1189" spans="2:100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</row>
    <row r="1190" spans="2:100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</row>
    <row r="1191" spans="2:100" x14ac:dyDescent="0.25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</row>
    <row r="1192" spans="2:100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</row>
    <row r="1193" spans="2:100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</row>
    <row r="1194" spans="2:100" x14ac:dyDescent="0.25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</row>
    <row r="1195" spans="2:100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</row>
    <row r="1196" spans="2:100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</row>
    <row r="1197" spans="2:100" x14ac:dyDescent="0.25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</row>
    <row r="1198" spans="2:100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</row>
    <row r="1199" spans="2:100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</row>
    <row r="1200" spans="2:100" x14ac:dyDescent="0.25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</row>
    <row r="1201" spans="2:100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</row>
    <row r="1202" spans="2:100" x14ac:dyDescent="0.25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</row>
    <row r="1203" spans="2:100" x14ac:dyDescent="0.25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</row>
    <row r="1204" spans="2:100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</row>
    <row r="1205" spans="2:100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</row>
    <row r="1206" spans="2:100" x14ac:dyDescent="0.25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</row>
    <row r="1207" spans="2:100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</row>
    <row r="1208" spans="2:100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</row>
    <row r="1209" spans="2:100" x14ac:dyDescent="0.25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</row>
    <row r="1210" spans="2:100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</row>
    <row r="1211" spans="2:100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</row>
    <row r="1212" spans="2:100" x14ac:dyDescent="0.25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</row>
    <row r="1213" spans="2:100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</row>
    <row r="1214" spans="2:100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</row>
    <row r="1215" spans="2:100" x14ac:dyDescent="0.25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</row>
    <row r="1216" spans="2:100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</row>
    <row r="1217" spans="2:100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</row>
    <row r="1218" spans="2:100" x14ac:dyDescent="0.25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</row>
    <row r="1219" spans="2:100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</row>
    <row r="1220" spans="2:100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</row>
    <row r="1221" spans="2:100" x14ac:dyDescent="0.25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</row>
    <row r="1222" spans="2:100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</row>
    <row r="1223" spans="2:100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</row>
    <row r="1224" spans="2:100" x14ac:dyDescent="0.25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</row>
    <row r="1225" spans="2:100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</row>
    <row r="1226" spans="2:100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</row>
    <row r="1227" spans="2:100" x14ac:dyDescent="0.25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</row>
    <row r="1228" spans="2:100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</row>
    <row r="1229" spans="2:100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</row>
    <row r="1230" spans="2:100" x14ac:dyDescent="0.25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</row>
    <row r="1231" spans="2:100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</row>
    <row r="1232" spans="2:100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</row>
    <row r="1233" spans="2:100" x14ac:dyDescent="0.25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</row>
    <row r="1234" spans="2:100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</row>
    <row r="1235" spans="2:100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</row>
    <row r="1236" spans="2:100" x14ac:dyDescent="0.25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</row>
    <row r="1237" spans="2:100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</row>
    <row r="1238" spans="2:100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</row>
    <row r="1239" spans="2:100" x14ac:dyDescent="0.25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</row>
    <row r="1240" spans="2:100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</row>
    <row r="1241" spans="2:100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</row>
    <row r="1242" spans="2:100" x14ac:dyDescent="0.25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</row>
    <row r="1243" spans="2:100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</row>
    <row r="1244" spans="2:100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</row>
    <row r="1245" spans="2:100" x14ac:dyDescent="0.25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</row>
    <row r="1246" spans="2:100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</row>
    <row r="1247" spans="2:100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</row>
    <row r="1248" spans="2:100" x14ac:dyDescent="0.25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</row>
    <row r="1249" spans="2:100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</row>
    <row r="1250" spans="2:100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</row>
    <row r="1251" spans="2:100" x14ac:dyDescent="0.25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</row>
    <row r="1252" spans="2:100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</row>
    <row r="1253" spans="2:100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</row>
    <row r="1254" spans="2:100" x14ac:dyDescent="0.25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</row>
    <row r="1255" spans="2:100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</row>
    <row r="1256" spans="2:100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</row>
    <row r="1257" spans="2:100" x14ac:dyDescent="0.25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</row>
    <row r="1258" spans="2:100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</row>
    <row r="1259" spans="2:100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</row>
    <row r="1260" spans="2:100" x14ac:dyDescent="0.25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</row>
    <row r="1261" spans="2:100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</row>
    <row r="1262" spans="2:100" x14ac:dyDescent="0.25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</row>
    <row r="1263" spans="2:100" x14ac:dyDescent="0.25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</row>
    <row r="1264" spans="2:100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</row>
    <row r="1265" spans="2:100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</row>
    <row r="1266" spans="2:100" x14ac:dyDescent="0.25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</row>
    <row r="1267" spans="2:100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</row>
    <row r="1268" spans="2:100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</row>
    <row r="1269" spans="2:100" x14ac:dyDescent="0.25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</row>
    <row r="1270" spans="2:100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</row>
    <row r="1271" spans="2:100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</row>
    <row r="1272" spans="2:100" x14ac:dyDescent="0.25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</row>
    <row r="1273" spans="2:100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</row>
    <row r="1274" spans="2:100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</row>
    <row r="1275" spans="2:100" x14ac:dyDescent="0.25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</row>
    <row r="1276" spans="2:100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</row>
    <row r="1277" spans="2:100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</row>
    <row r="1278" spans="2:100" x14ac:dyDescent="0.25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</row>
    <row r="1279" spans="2:100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</row>
    <row r="1280" spans="2:100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</row>
    <row r="1281" spans="2:100" x14ac:dyDescent="0.25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</row>
    <row r="1282" spans="2:100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</row>
    <row r="1283" spans="2:100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</row>
    <row r="1284" spans="2:100" x14ac:dyDescent="0.25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</row>
    <row r="1285" spans="2:100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</row>
    <row r="1286" spans="2:100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</row>
    <row r="1287" spans="2:100" x14ac:dyDescent="0.25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</row>
    <row r="1288" spans="2:100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</row>
    <row r="1289" spans="2:100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</row>
    <row r="1290" spans="2:100" x14ac:dyDescent="0.25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</row>
    <row r="1291" spans="2:100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</row>
    <row r="1292" spans="2:100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</row>
    <row r="1293" spans="2:100" x14ac:dyDescent="0.25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</row>
    <row r="1294" spans="2:100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</row>
    <row r="1295" spans="2:100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</row>
    <row r="1296" spans="2:100" x14ac:dyDescent="0.25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</row>
    <row r="1297" spans="2:100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</row>
    <row r="1298" spans="2:100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</row>
    <row r="1299" spans="2:100" x14ac:dyDescent="0.25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</row>
    <row r="1300" spans="2:100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</row>
    <row r="1301" spans="2:100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</row>
    <row r="1302" spans="2:100" x14ac:dyDescent="0.25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</row>
    <row r="1303" spans="2:100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</row>
    <row r="1304" spans="2:100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</row>
    <row r="1305" spans="2:100" x14ac:dyDescent="0.25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</row>
    <row r="1306" spans="2:100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</row>
    <row r="1307" spans="2:100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</row>
    <row r="1308" spans="2:100" x14ac:dyDescent="0.25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</row>
    <row r="1309" spans="2:100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</row>
    <row r="1310" spans="2:100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</row>
    <row r="1311" spans="2:100" x14ac:dyDescent="0.25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</row>
    <row r="1312" spans="2:100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</row>
    <row r="1313" spans="2:100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</row>
    <row r="1314" spans="2:100" x14ac:dyDescent="0.25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</row>
    <row r="1315" spans="2:100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</row>
    <row r="1316" spans="2:100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</row>
    <row r="1317" spans="2:100" x14ac:dyDescent="0.25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</row>
    <row r="1318" spans="2:100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</row>
    <row r="1319" spans="2:100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</row>
    <row r="1320" spans="2:100" x14ac:dyDescent="0.25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</row>
    <row r="1321" spans="2:100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</row>
    <row r="1322" spans="2:100" x14ac:dyDescent="0.25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</row>
    <row r="1323" spans="2:100" x14ac:dyDescent="0.25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</row>
    <row r="1324" spans="2:100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</row>
    <row r="1325" spans="2:100" x14ac:dyDescent="0.25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</row>
    <row r="1326" spans="2:100" x14ac:dyDescent="0.25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</row>
    <row r="1327" spans="2:100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</row>
    <row r="1328" spans="2:100" x14ac:dyDescent="0.25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</row>
    <row r="1329" spans="2:100" x14ac:dyDescent="0.25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</row>
    <row r="1330" spans="2:100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</row>
    <row r="1331" spans="2:100" x14ac:dyDescent="0.25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</row>
    <row r="1332" spans="2:100" x14ac:dyDescent="0.25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</row>
    <row r="1333" spans="2:100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</row>
    <row r="1334" spans="2:100" x14ac:dyDescent="0.25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</row>
    <row r="1335" spans="2:100" x14ac:dyDescent="0.25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</row>
    <row r="1336" spans="2:100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</row>
    <row r="1337" spans="2:100" x14ac:dyDescent="0.25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</row>
    <row r="1338" spans="2:100" x14ac:dyDescent="0.25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</row>
    <row r="1339" spans="2:100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</row>
    <row r="1340" spans="2:100" x14ac:dyDescent="0.25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</row>
    <row r="1341" spans="2:100" x14ac:dyDescent="0.25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</row>
    <row r="1342" spans="2:100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</row>
    <row r="1343" spans="2:100" x14ac:dyDescent="0.25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</row>
    <row r="1344" spans="2:100" x14ac:dyDescent="0.25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</row>
    <row r="1345" spans="2:100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</row>
    <row r="1346" spans="2:100" x14ac:dyDescent="0.25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</row>
    <row r="1347" spans="2:100" x14ac:dyDescent="0.25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</row>
    <row r="1348" spans="2:100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</row>
    <row r="1349" spans="2:100" x14ac:dyDescent="0.25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</row>
    <row r="1350" spans="2:100" x14ac:dyDescent="0.25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</row>
    <row r="1351" spans="2:100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</row>
    <row r="1352" spans="2:100" x14ac:dyDescent="0.25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</row>
    <row r="1353" spans="2:100" x14ac:dyDescent="0.25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</row>
    <row r="1354" spans="2:100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</row>
    <row r="1355" spans="2:100" x14ac:dyDescent="0.25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</row>
    <row r="1356" spans="2:100" x14ac:dyDescent="0.25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</row>
    <row r="1357" spans="2:100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</row>
    <row r="1358" spans="2:100" x14ac:dyDescent="0.25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</row>
    <row r="1359" spans="2:100" x14ac:dyDescent="0.25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</row>
    <row r="1360" spans="2:100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</row>
    <row r="1361" spans="2:100" x14ac:dyDescent="0.25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</row>
    <row r="1362" spans="2:100" x14ac:dyDescent="0.25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</row>
    <row r="1363" spans="2:100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</row>
    <row r="1364" spans="2:100" x14ac:dyDescent="0.25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</row>
    <row r="1365" spans="2:100" x14ac:dyDescent="0.25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</row>
    <row r="1366" spans="2:100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</row>
    <row r="1367" spans="2:100" x14ac:dyDescent="0.25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</row>
    <row r="1368" spans="2:100" x14ac:dyDescent="0.25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</row>
    <row r="1369" spans="2:100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</row>
    <row r="1370" spans="2:100" x14ac:dyDescent="0.25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</row>
    <row r="1371" spans="2:100" x14ac:dyDescent="0.25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</row>
    <row r="1372" spans="2:100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</row>
    <row r="1373" spans="2:100" x14ac:dyDescent="0.25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</row>
    <row r="1374" spans="2:100" x14ac:dyDescent="0.25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</row>
    <row r="1375" spans="2:100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</row>
    <row r="1376" spans="2:100" x14ac:dyDescent="0.25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</row>
    <row r="1377" spans="2:100" x14ac:dyDescent="0.25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</row>
    <row r="1378" spans="2:100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</row>
    <row r="1379" spans="2:100" x14ac:dyDescent="0.25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</row>
    <row r="1380" spans="2:100" x14ac:dyDescent="0.25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</row>
    <row r="1381" spans="2:100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</row>
    <row r="1382" spans="2:100" x14ac:dyDescent="0.25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</row>
    <row r="1383" spans="2:100" x14ac:dyDescent="0.25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</row>
    <row r="1384" spans="2:100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</row>
    <row r="1385" spans="2:100" x14ac:dyDescent="0.25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</row>
    <row r="1386" spans="2:100" x14ac:dyDescent="0.25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</row>
    <row r="1387" spans="2:100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</row>
    <row r="1388" spans="2:100" x14ac:dyDescent="0.25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</row>
    <row r="1389" spans="2:100" x14ac:dyDescent="0.25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</row>
    <row r="1390" spans="2:100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</row>
    <row r="1391" spans="2:100" x14ac:dyDescent="0.25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</row>
    <row r="1392" spans="2:100" x14ac:dyDescent="0.25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</row>
    <row r="1393" spans="2:100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</row>
    <row r="1394" spans="2:100" x14ac:dyDescent="0.25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</row>
    <row r="1395" spans="2:100" x14ac:dyDescent="0.25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</row>
    <row r="1396" spans="2:100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</row>
    <row r="1397" spans="2:100" x14ac:dyDescent="0.25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</row>
    <row r="1398" spans="2:100" x14ac:dyDescent="0.25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</row>
    <row r="1399" spans="2:100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</row>
    <row r="1400" spans="2:100" x14ac:dyDescent="0.25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</row>
    <row r="1401" spans="2:100" x14ac:dyDescent="0.25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</row>
    <row r="1402" spans="2:100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</row>
    <row r="1403" spans="2:100" x14ac:dyDescent="0.25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</row>
    <row r="1404" spans="2:100" x14ac:dyDescent="0.25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</row>
    <row r="1405" spans="2:100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</row>
    <row r="1406" spans="2:100" x14ac:dyDescent="0.25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</row>
    <row r="1407" spans="2:100" x14ac:dyDescent="0.25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</row>
    <row r="1408" spans="2:100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</row>
    <row r="1409" spans="2:100" x14ac:dyDescent="0.25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</row>
    <row r="1410" spans="2:100" x14ac:dyDescent="0.25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</row>
    <row r="1411" spans="2:100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</row>
    <row r="1412" spans="2:100" x14ac:dyDescent="0.25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</row>
    <row r="1413" spans="2:100" x14ac:dyDescent="0.25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</row>
    <row r="1414" spans="2:100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</row>
    <row r="1415" spans="2:100" x14ac:dyDescent="0.25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</row>
    <row r="1416" spans="2:100" x14ac:dyDescent="0.25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</row>
    <row r="1417" spans="2:100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</row>
    <row r="1418" spans="2:100" x14ac:dyDescent="0.25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</row>
    <row r="1419" spans="2:100" x14ac:dyDescent="0.25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</row>
    <row r="1420" spans="2:100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</row>
    <row r="1421" spans="2:100" x14ac:dyDescent="0.25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</row>
    <row r="1422" spans="2:100" x14ac:dyDescent="0.25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</row>
    <row r="1423" spans="2:100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</row>
    <row r="1424" spans="2:100" x14ac:dyDescent="0.25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</row>
    <row r="1425" spans="2:100" x14ac:dyDescent="0.25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</row>
    <row r="1426" spans="2:100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</row>
    <row r="1427" spans="2:100" x14ac:dyDescent="0.25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</row>
    <row r="1428" spans="2:100" x14ac:dyDescent="0.25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</row>
    <row r="1429" spans="2:100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</row>
    <row r="1430" spans="2:100" x14ac:dyDescent="0.25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</row>
    <row r="1431" spans="2:100" x14ac:dyDescent="0.25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</row>
    <row r="1432" spans="2:100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</row>
    <row r="1433" spans="2:100" x14ac:dyDescent="0.25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</row>
    <row r="1434" spans="2:100" x14ac:dyDescent="0.25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</row>
    <row r="1435" spans="2:100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</row>
    <row r="1436" spans="2:100" x14ac:dyDescent="0.25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</row>
    <row r="1437" spans="2:100" x14ac:dyDescent="0.25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</row>
    <row r="1438" spans="2:100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</row>
    <row r="1439" spans="2:100" x14ac:dyDescent="0.25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</row>
    <row r="1440" spans="2:100" x14ac:dyDescent="0.25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</row>
    <row r="1441" spans="2:100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</row>
    <row r="1442" spans="2:100" x14ac:dyDescent="0.25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</row>
    <row r="1443" spans="2:100" x14ac:dyDescent="0.25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</row>
    <row r="1444" spans="2:100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</row>
    <row r="1445" spans="2:100" x14ac:dyDescent="0.25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</row>
    <row r="1446" spans="2:100" x14ac:dyDescent="0.25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</row>
    <row r="1447" spans="2:100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</row>
    <row r="1448" spans="2:100" x14ac:dyDescent="0.25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</row>
    <row r="1449" spans="2:100" x14ac:dyDescent="0.25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</row>
    <row r="1450" spans="2:100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</row>
    <row r="1451" spans="2:100" x14ac:dyDescent="0.25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</row>
    <row r="1452" spans="2:100" x14ac:dyDescent="0.25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</row>
    <row r="1453" spans="2:100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</row>
    <row r="1454" spans="2:100" x14ac:dyDescent="0.25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</row>
    <row r="1455" spans="2:100" x14ac:dyDescent="0.25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</row>
    <row r="1456" spans="2:100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</row>
    <row r="1457" spans="2:100" x14ac:dyDescent="0.25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</row>
    <row r="1458" spans="2:100" x14ac:dyDescent="0.25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</row>
    <row r="1459" spans="2:100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</row>
    <row r="1460" spans="2:100" x14ac:dyDescent="0.25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</row>
    <row r="1461" spans="2:100" x14ac:dyDescent="0.25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</row>
    <row r="1462" spans="2:100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</row>
    <row r="1463" spans="2:100" x14ac:dyDescent="0.25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</row>
    <row r="1464" spans="2:100" x14ac:dyDescent="0.25"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</row>
    <row r="1465" spans="2:100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</row>
    <row r="1466" spans="2:100" x14ac:dyDescent="0.25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</row>
    <row r="1467" spans="2:100" x14ac:dyDescent="0.25"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</row>
    <row r="1468" spans="2:100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</row>
    <row r="1469" spans="2:100" x14ac:dyDescent="0.25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</row>
    <row r="1470" spans="2:100" x14ac:dyDescent="0.25"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</row>
    <row r="1471" spans="2:100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</row>
    <row r="1472" spans="2:100" x14ac:dyDescent="0.25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</row>
    <row r="1473" spans="2:100" x14ac:dyDescent="0.25"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</row>
    <row r="1474" spans="2:100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</row>
    <row r="1475" spans="2:100" x14ac:dyDescent="0.25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</row>
    <row r="1476" spans="2:100" x14ac:dyDescent="0.25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</row>
    <row r="1477" spans="2:100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</row>
    <row r="1478" spans="2:100" x14ac:dyDescent="0.25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</row>
    <row r="1479" spans="2:100" x14ac:dyDescent="0.25"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</row>
    <row r="1480" spans="2:100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</row>
    <row r="1481" spans="2:100" x14ac:dyDescent="0.25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</row>
    <row r="1482" spans="2:100" x14ac:dyDescent="0.25"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</row>
    <row r="1483" spans="2:100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</row>
    <row r="1484" spans="2:100" x14ac:dyDescent="0.25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</row>
    <row r="1485" spans="2:100" x14ac:dyDescent="0.25"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</row>
    <row r="1486" spans="2:100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</row>
    <row r="1487" spans="2:100" x14ac:dyDescent="0.25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</row>
    <row r="1488" spans="2:100" x14ac:dyDescent="0.25"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</row>
    <row r="1489" spans="2:100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</row>
    <row r="1490" spans="2:100" x14ac:dyDescent="0.25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</row>
    <row r="1491" spans="2:100" x14ac:dyDescent="0.25"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</row>
    <row r="1492" spans="2:100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</row>
    <row r="1493" spans="2:100" x14ac:dyDescent="0.25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</row>
    <row r="1494" spans="2:100" x14ac:dyDescent="0.25"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</row>
    <row r="1495" spans="2:100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</row>
    <row r="1496" spans="2:100" x14ac:dyDescent="0.25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</row>
    <row r="1497" spans="2:100" x14ac:dyDescent="0.25"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</row>
    <row r="1498" spans="2:100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</row>
    <row r="1499" spans="2:100" x14ac:dyDescent="0.25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</row>
    <row r="1500" spans="2:100" x14ac:dyDescent="0.25"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</row>
    <row r="1501" spans="2:100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</row>
    <row r="1502" spans="2:100" x14ac:dyDescent="0.25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</row>
    <row r="1503" spans="2:100" x14ac:dyDescent="0.25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</row>
    <row r="1504" spans="2:100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</row>
    <row r="1505" spans="2:100" x14ac:dyDescent="0.25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</row>
    <row r="1506" spans="2:100" x14ac:dyDescent="0.25"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</row>
    <row r="1507" spans="2:100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</row>
    <row r="1508" spans="2:100" x14ac:dyDescent="0.25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</row>
    <row r="1509" spans="2:100" x14ac:dyDescent="0.25"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</row>
    <row r="1510" spans="2:100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</row>
    <row r="1511" spans="2:100" x14ac:dyDescent="0.25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</row>
    <row r="1512" spans="2:100" x14ac:dyDescent="0.25"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</row>
    <row r="1513" spans="2:100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</row>
    <row r="1514" spans="2:100" x14ac:dyDescent="0.25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</row>
    <row r="1515" spans="2:100" x14ac:dyDescent="0.25"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</row>
    <row r="1516" spans="2:100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</row>
    <row r="1517" spans="2:100" x14ac:dyDescent="0.25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</row>
    <row r="1518" spans="2:100" x14ac:dyDescent="0.25"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</row>
    <row r="1519" spans="2:100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</row>
    <row r="1520" spans="2:100" x14ac:dyDescent="0.25">
      <c r="B1520" s="4"/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</row>
    <row r="1521" spans="2:100" x14ac:dyDescent="0.25"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</row>
    <row r="1522" spans="2:100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</row>
    <row r="1523" spans="2:100" x14ac:dyDescent="0.25">
      <c r="B1523" s="4"/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</row>
    <row r="1524" spans="2:100" x14ac:dyDescent="0.25"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</row>
    <row r="1525" spans="2:100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</row>
    <row r="1526" spans="2:100" x14ac:dyDescent="0.25">
      <c r="B1526" s="4"/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</row>
    <row r="1527" spans="2:100" x14ac:dyDescent="0.25"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</row>
    <row r="1528" spans="2:100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</row>
    <row r="1529" spans="2:100" x14ac:dyDescent="0.25">
      <c r="B1529" s="4"/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</row>
    <row r="1530" spans="2:100" x14ac:dyDescent="0.25"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</row>
    <row r="1531" spans="2:100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</row>
    <row r="1532" spans="2:100" x14ac:dyDescent="0.25">
      <c r="B1532" s="4"/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</row>
    <row r="1533" spans="2:100" x14ac:dyDescent="0.25"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</row>
    <row r="1534" spans="2:100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</row>
    <row r="1535" spans="2:100" x14ac:dyDescent="0.25">
      <c r="B1535" s="4"/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</row>
    <row r="1536" spans="2:100" x14ac:dyDescent="0.25"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</row>
    <row r="1537" spans="2:100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</row>
    <row r="1538" spans="2:100" x14ac:dyDescent="0.25"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</row>
    <row r="1539" spans="2:100" x14ac:dyDescent="0.25"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</row>
    <row r="1540" spans="2:100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</row>
    <row r="1541" spans="2:100" x14ac:dyDescent="0.25"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</row>
    <row r="1542" spans="2:100" x14ac:dyDescent="0.25"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</row>
    <row r="1543" spans="2:100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</row>
    <row r="1544" spans="2:100" x14ac:dyDescent="0.25"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</row>
    <row r="1545" spans="2:100" x14ac:dyDescent="0.25"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</row>
    <row r="1546" spans="2:100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</row>
    <row r="1547" spans="2:100" x14ac:dyDescent="0.25"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</row>
    <row r="1548" spans="2:100" x14ac:dyDescent="0.25"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</row>
    <row r="1549" spans="2:100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</row>
    <row r="1550" spans="2:100" x14ac:dyDescent="0.25"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</row>
    <row r="1551" spans="2:100" x14ac:dyDescent="0.25"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</row>
    <row r="1552" spans="2:100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</row>
    <row r="1553" spans="2:100" x14ac:dyDescent="0.25"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</row>
    <row r="1554" spans="2:100" x14ac:dyDescent="0.25"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</row>
    <row r="1555" spans="2:100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</row>
    <row r="1556" spans="2:100" x14ac:dyDescent="0.25"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</row>
    <row r="1557" spans="2:100" x14ac:dyDescent="0.25"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</row>
    <row r="1558" spans="2:100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</row>
    <row r="1559" spans="2:100" x14ac:dyDescent="0.25"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</row>
    <row r="1560" spans="2:100" x14ac:dyDescent="0.25"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</row>
    <row r="1561" spans="2:100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</row>
    <row r="1562" spans="2:100" x14ac:dyDescent="0.25"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</row>
    <row r="1563" spans="2:100" x14ac:dyDescent="0.25"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</row>
    <row r="1564" spans="2:100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</row>
    <row r="1565" spans="2:100" x14ac:dyDescent="0.25"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</row>
    <row r="1566" spans="2:100" x14ac:dyDescent="0.25"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</row>
    <row r="1567" spans="2:100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</row>
    <row r="1568" spans="2:100" x14ac:dyDescent="0.25"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</row>
    <row r="1569" spans="2:100" x14ac:dyDescent="0.25"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</row>
    <row r="1570" spans="2:100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</row>
    <row r="1571" spans="2:100" x14ac:dyDescent="0.25"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</row>
    <row r="1572" spans="2:100" x14ac:dyDescent="0.25"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</row>
    <row r="1573" spans="2:100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</row>
    <row r="1574" spans="2:100" x14ac:dyDescent="0.25">
      <c r="B1574" s="4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</row>
    <row r="1575" spans="2:100" x14ac:dyDescent="0.25"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</row>
    <row r="1576" spans="2:100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</row>
    <row r="1577" spans="2:100" x14ac:dyDescent="0.25">
      <c r="B1577" s="4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</row>
    <row r="1578" spans="2:100" x14ac:dyDescent="0.25"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</row>
    <row r="1579" spans="2:100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</row>
    <row r="1580" spans="2:100" x14ac:dyDescent="0.25">
      <c r="B1580" s="4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</row>
    <row r="1581" spans="2:100" x14ac:dyDescent="0.25"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</row>
    <row r="1582" spans="2:100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</row>
    <row r="1583" spans="2:100" x14ac:dyDescent="0.25">
      <c r="B1583" s="4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</row>
    <row r="1584" spans="2:100" x14ac:dyDescent="0.25"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</row>
    <row r="1585" spans="2:100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</row>
    <row r="1586" spans="2:100" x14ac:dyDescent="0.25">
      <c r="B1586" s="4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</row>
    <row r="1587" spans="2:100" x14ac:dyDescent="0.25"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</row>
    <row r="1588" spans="2:100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</row>
    <row r="1589" spans="2:100" x14ac:dyDescent="0.25">
      <c r="B1589" s="4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</row>
    <row r="1590" spans="2:100" x14ac:dyDescent="0.25"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</row>
    <row r="1591" spans="2:100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</row>
    <row r="1592" spans="2:100" x14ac:dyDescent="0.25">
      <c r="B1592" s="4"/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</row>
    <row r="1593" spans="2:100" x14ac:dyDescent="0.25"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</row>
    <row r="1594" spans="2:100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</row>
    <row r="1595" spans="2:100" x14ac:dyDescent="0.25">
      <c r="B1595" s="4"/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</row>
    <row r="1596" spans="2:100" x14ac:dyDescent="0.25"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</row>
    <row r="1597" spans="2:100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</row>
    <row r="1598" spans="2:100" x14ac:dyDescent="0.25">
      <c r="B1598" s="4"/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</row>
    <row r="1599" spans="2:100" x14ac:dyDescent="0.25"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</row>
    <row r="1600" spans="2:100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</row>
    <row r="1601" spans="2:100" x14ac:dyDescent="0.25">
      <c r="B1601" s="4"/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</row>
    <row r="1602" spans="2:100" x14ac:dyDescent="0.25"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</row>
    <row r="1603" spans="2:100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</row>
    <row r="1604" spans="2:100" x14ac:dyDescent="0.25">
      <c r="B1604" s="4"/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</row>
    <row r="1605" spans="2:100" x14ac:dyDescent="0.25"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</row>
    <row r="1606" spans="2:100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</row>
    <row r="1607" spans="2:100" x14ac:dyDescent="0.25">
      <c r="B1607" s="4"/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</row>
    <row r="1608" spans="2:100" x14ac:dyDescent="0.25"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</row>
    <row r="1609" spans="2:100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</row>
    <row r="1610" spans="2:100" x14ac:dyDescent="0.25">
      <c r="B1610" s="4"/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</row>
    <row r="1611" spans="2:100" x14ac:dyDescent="0.25"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</row>
    <row r="1612" spans="2:100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</row>
    <row r="1613" spans="2:100" x14ac:dyDescent="0.25">
      <c r="B1613" s="4"/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</row>
    <row r="1614" spans="2:100" x14ac:dyDescent="0.25"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</row>
    <row r="1615" spans="2:100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</row>
    <row r="1616" spans="2:100" x14ac:dyDescent="0.25"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</row>
    <row r="1617" spans="2:100" x14ac:dyDescent="0.25"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</row>
    <row r="1618" spans="2:100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</row>
    <row r="1619" spans="2:100" x14ac:dyDescent="0.25">
      <c r="B1619" s="4"/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</row>
    <row r="1620" spans="2:100" x14ac:dyDescent="0.25"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</row>
    <row r="1621" spans="2:100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</row>
    <row r="1622" spans="2:100" x14ac:dyDescent="0.25">
      <c r="B1622" s="4"/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</row>
    <row r="1623" spans="2:100" x14ac:dyDescent="0.25"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</row>
    <row r="1624" spans="2:100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</row>
    <row r="1625" spans="2:100" x14ac:dyDescent="0.25">
      <c r="B1625" s="4"/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</row>
    <row r="1626" spans="2:100" x14ac:dyDescent="0.25"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</row>
    <row r="1627" spans="2:100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</row>
    <row r="1628" spans="2:100" x14ac:dyDescent="0.25">
      <c r="B1628" s="4"/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</row>
    <row r="1629" spans="2:100" x14ac:dyDescent="0.25"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</row>
    <row r="1630" spans="2:100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</row>
    <row r="1631" spans="2:100" x14ac:dyDescent="0.25">
      <c r="B1631" s="4"/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</row>
    <row r="1632" spans="2:100" x14ac:dyDescent="0.25"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</row>
    <row r="1633" spans="2:100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</row>
    <row r="1634" spans="2:100" x14ac:dyDescent="0.25">
      <c r="B1634" s="4"/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</row>
    <row r="1635" spans="2:100" x14ac:dyDescent="0.25"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</row>
    <row r="1636" spans="2:100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</row>
    <row r="1637" spans="2:100" x14ac:dyDescent="0.25">
      <c r="B1637" s="4"/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</row>
    <row r="1638" spans="2:100" x14ac:dyDescent="0.25"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</row>
    <row r="1639" spans="2:100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</row>
    <row r="1640" spans="2:100" x14ac:dyDescent="0.25">
      <c r="B1640" s="4"/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</row>
    <row r="1641" spans="2:100" x14ac:dyDescent="0.25"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</row>
    <row r="1642" spans="2:100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</row>
    <row r="1643" spans="2:100" x14ac:dyDescent="0.25">
      <c r="B1643" s="4"/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</row>
    <row r="1644" spans="2:100" x14ac:dyDescent="0.25"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</row>
    <row r="1645" spans="2:100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</row>
    <row r="1646" spans="2:100" x14ac:dyDescent="0.25">
      <c r="B1646" s="4"/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</row>
    <row r="1647" spans="2:100" x14ac:dyDescent="0.25"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</row>
    <row r="1648" spans="2:100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</row>
    <row r="1649" spans="2:100" x14ac:dyDescent="0.25">
      <c r="B1649" s="4"/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</row>
    <row r="1650" spans="2:100" x14ac:dyDescent="0.25"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</row>
    <row r="1651" spans="2:100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</row>
    <row r="1652" spans="2:100" x14ac:dyDescent="0.25">
      <c r="B1652" s="4"/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</row>
    <row r="1653" spans="2:100" x14ac:dyDescent="0.25"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</row>
    <row r="1654" spans="2:100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</row>
    <row r="1655" spans="2:100" x14ac:dyDescent="0.25">
      <c r="B1655" s="4"/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</row>
    <row r="1656" spans="2:100" x14ac:dyDescent="0.25"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</row>
    <row r="1657" spans="2:100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</row>
    <row r="1658" spans="2:100" x14ac:dyDescent="0.25">
      <c r="B1658" s="4"/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</row>
    <row r="1659" spans="2:100" x14ac:dyDescent="0.25"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</row>
    <row r="1660" spans="2:100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</row>
    <row r="1661" spans="2:100" x14ac:dyDescent="0.25">
      <c r="B1661" s="4"/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</row>
    <row r="1662" spans="2:100" x14ac:dyDescent="0.25"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</row>
    <row r="1663" spans="2:100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</row>
    <row r="1664" spans="2:100" x14ac:dyDescent="0.25">
      <c r="B1664" s="4"/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</row>
    <row r="1665" spans="2:100" x14ac:dyDescent="0.25"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</row>
    <row r="1666" spans="2:100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</row>
    <row r="1667" spans="2:100" x14ac:dyDescent="0.25">
      <c r="B1667" s="4"/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</row>
    <row r="1668" spans="2:100" x14ac:dyDescent="0.25"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</row>
    <row r="1669" spans="2:100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</row>
    <row r="1670" spans="2:100" x14ac:dyDescent="0.25">
      <c r="B1670" s="4"/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</row>
    <row r="1671" spans="2:100" x14ac:dyDescent="0.25"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</row>
    <row r="1672" spans="2:100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</row>
    <row r="1673" spans="2:100" x14ac:dyDescent="0.25">
      <c r="B1673" s="4"/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</row>
    <row r="1674" spans="2:100" x14ac:dyDescent="0.25"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</row>
    <row r="1675" spans="2:100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</row>
    <row r="1676" spans="2:100" x14ac:dyDescent="0.25"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</row>
    <row r="1677" spans="2:100" x14ac:dyDescent="0.25"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</row>
    <row r="1678" spans="2:100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</row>
    <row r="1679" spans="2:100" x14ac:dyDescent="0.25">
      <c r="B1679" s="4"/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</row>
    <row r="1680" spans="2:100" x14ac:dyDescent="0.25"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</row>
    <row r="1681" spans="2:100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</row>
    <row r="1682" spans="2:100" x14ac:dyDescent="0.25">
      <c r="B1682" s="4"/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</row>
    <row r="1683" spans="2:100" x14ac:dyDescent="0.25"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</row>
    <row r="1684" spans="2:100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</row>
    <row r="1685" spans="2:100" x14ac:dyDescent="0.25">
      <c r="B1685" s="4"/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</row>
    <row r="1686" spans="2:100" x14ac:dyDescent="0.25"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</row>
    <row r="1687" spans="2:100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</row>
    <row r="1688" spans="2:100" x14ac:dyDescent="0.25">
      <c r="B1688" s="4"/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</row>
    <row r="1689" spans="2:100" x14ac:dyDescent="0.25"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</row>
    <row r="1690" spans="2:100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</row>
    <row r="1691" spans="2:100" x14ac:dyDescent="0.25">
      <c r="B1691" s="4"/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</row>
    <row r="1692" spans="2:100" x14ac:dyDescent="0.25"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</row>
    <row r="1693" spans="2:100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</row>
    <row r="1694" spans="2:100" x14ac:dyDescent="0.25"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</row>
    <row r="1695" spans="2:100" x14ac:dyDescent="0.25"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</row>
    <row r="1696" spans="2:100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</row>
    <row r="1697" spans="2:100" x14ac:dyDescent="0.25">
      <c r="B1697" s="4"/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</row>
    <row r="1698" spans="2:100" x14ac:dyDescent="0.25"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</row>
    <row r="1699" spans="2:100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</row>
    <row r="1700" spans="2:100" x14ac:dyDescent="0.25">
      <c r="B1700" s="4"/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</row>
    <row r="1701" spans="2:100" x14ac:dyDescent="0.25"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</row>
    <row r="1702" spans="2:100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</row>
    <row r="1703" spans="2:100" x14ac:dyDescent="0.25">
      <c r="B1703" s="4"/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</row>
    <row r="1704" spans="2:100" x14ac:dyDescent="0.25"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</row>
    <row r="1705" spans="2:100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</row>
    <row r="1706" spans="2:100" x14ac:dyDescent="0.25">
      <c r="B1706" s="4"/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</row>
    <row r="1707" spans="2:100" x14ac:dyDescent="0.25"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</row>
    <row r="1708" spans="2:100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</row>
    <row r="1709" spans="2:100" x14ac:dyDescent="0.25">
      <c r="B1709" s="4"/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</row>
    <row r="1710" spans="2:100" x14ac:dyDescent="0.25"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</row>
    <row r="1711" spans="2:100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</row>
    <row r="1712" spans="2:100" x14ac:dyDescent="0.25">
      <c r="B1712" s="4"/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</row>
    <row r="1713" spans="2:100" x14ac:dyDescent="0.25"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</row>
    <row r="1714" spans="2:100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</row>
    <row r="1715" spans="2:100" x14ac:dyDescent="0.25">
      <c r="B1715" s="4"/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</row>
    <row r="1716" spans="2:100" x14ac:dyDescent="0.25"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</row>
    <row r="1717" spans="2:100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</row>
    <row r="1718" spans="2:100" x14ac:dyDescent="0.25">
      <c r="B1718" s="4"/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</row>
    <row r="1719" spans="2:100" x14ac:dyDescent="0.25"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</row>
    <row r="1720" spans="2:100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</row>
    <row r="1721" spans="2:100" x14ac:dyDescent="0.25">
      <c r="B1721" s="4"/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</row>
    <row r="1722" spans="2:100" x14ac:dyDescent="0.25"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</row>
    <row r="1723" spans="2:100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</row>
    <row r="1724" spans="2:100" x14ac:dyDescent="0.25">
      <c r="B1724" s="4"/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</row>
    <row r="1725" spans="2:100" x14ac:dyDescent="0.25"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</row>
    <row r="1726" spans="2:100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</row>
    <row r="1727" spans="2:100" x14ac:dyDescent="0.25">
      <c r="B1727" s="4"/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</row>
    <row r="1728" spans="2:100" x14ac:dyDescent="0.25"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</row>
    <row r="1729" spans="2:100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</row>
    <row r="1730" spans="2:100" x14ac:dyDescent="0.25">
      <c r="B1730" s="4"/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</row>
    <row r="1731" spans="2:100" x14ac:dyDescent="0.25"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</row>
    <row r="1732" spans="2:100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</row>
    <row r="1733" spans="2:100" x14ac:dyDescent="0.25">
      <c r="B1733" s="4"/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</row>
    <row r="1734" spans="2:100" x14ac:dyDescent="0.25"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</row>
    <row r="1735" spans="2:100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</row>
    <row r="1736" spans="2:100" x14ac:dyDescent="0.25">
      <c r="B1736" s="4"/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</row>
    <row r="1737" spans="2:100" x14ac:dyDescent="0.25"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</row>
    <row r="1738" spans="2:100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</row>
    <row r="1739" spans="2:100" x14ac:dyDescent="0.25">
      <c r="B1739" s="4"/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</row>
    <row r="1740" spans="2:100" x14ac:dyDescent="0.25"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</row>
    <row r="1741" spans="2:100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</row>
    <row r="1742" spans="2:100" x14ac:dyDescent="0.25">
      <c r="B1742" s="4"/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</row>
    <row r="1743" spans="2:100" x14ac:dyDescent="0.25"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</row>
    <row r="1744" spans="2:100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</row>
    <row r="1745" spans="2:100" x14ac:dyDescent="0.25">
      <c r="B1745" s="4"/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</row>
    <row r="1746" spans="2:100" x14ac:dyDescent="0.25"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</row>
    <row r="1747" spans="2:100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</row>
    <row r="1748" spans="2:100" x14ac:dyDescent="0.25">
      <c r="B1748" s="4"/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</row>
    <row r="1749" spans="2:100" x14ac:dyDescent="0.25"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</row>
    <row r="1750" spans="2:100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</row>
    <row r="1751" spans="2:100" x14ac:dyDescent="0.25">
      <c r="B1751" s="4"/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</row>
    <row r="1752" spans="2:100" x14ac:dyDescent="0.25"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</row>
    <row r="1753" spans="2:100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</row>
    <row r="1754" spans="2:100" x14ac:dyDescent="0.25">
      <c r="B1754" s="4"/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</row>
    <row r="1755" spans="2:100" x14ac:dyDescent="0.25"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</row>
    <row r="1756" spans="2:100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</row>
    <row r="1757" spans="2:100" x14ac:dyDescent="0.25">
      <c r="B1757" s="4"/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</row>
    <row r="1758" spans="2:100" x14ac:dyDescent="0.25"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</row>
    <row r="1759" spans="2:100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</row>
    <row r="1760" spans="2:100" x14ac:dyDescent="0.25">
      <c r="B1760" s="4"/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</row>
    <row r="1761" spans="2:100" x14ac:dyDescent="0.25"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</row>
    <row r="1762" spans="2:100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</row>
    <row r="1763" spans="2:100" x14ac:dyDescent="0.25">
      <c r="B1763" s="4"/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</row>
    <row r="1764" spans="2:100" x14ac:dyDescent="0.25"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</row>
    <row r="1765" spans="2:100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</row>
    <row r="1766" spans="2:100" x14ac:dyDescent="0.25">
      <c r="B1766" s="4"/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</row>
    <row r="1767" spans="2:100" x14ac:dyDescent="0.25"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</row>
    <row r="1768" spans="2:100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</row>
    <row r="1769" spans="2:100" x14ac:dyDescent="0.25">
      <c r="B1769" s="4"/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</row>
    <row r="1770" spans="2:100" x14ac:dyDescent="0.25"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</row>
    <row r="1771" spans="2:100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</row>
    <row r="1772" spans="2:100" x14ac:dyDescent="0.25"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</row>
    <row r="1773" spans="2:100" x14ac:dyDescent="0.25"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</row>
    <row r="1774" spans="2:100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</row>
    <row r="1775" spans="2:100" x14ac:dyDescent="0.25">
      <c r="B1775" s="4"/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</row>
    <row r="1776" spans="2:100" x14ac:dyDescent="0.25"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</row>
    <row r="1777" spans="2:100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</row>
    <row r="1778" spans="2:100" x14ac:dyDescent="0.25">
      <c r="B1778" s="4"/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</row>
    <row r="1779" spans="2:100" x14ac:dyDescent="0.25"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</row>
    <row r="1780" spans="2:100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</row>
    <row r="1781" spans="2:100" x14ac:dyDescent="0.25">
      <c r="B1781" s="4"/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</row>
    <row r="1782" spans="2:100" x14ac:dyDescent="0.25"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</row>
    <row r="1783" spans="2:100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</row>
    <row r="1784" spans="2:100" x14ac:dyDescent="0.25">
      <c r="B1784" s="4"/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</row>
    <row r="1785" spans="2:100" x14ac:dyDescent="0.25"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</row>
    <row r="1786" spans="2:100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</row>
    <row r="1787" spans="2:100" x14ac:dyDescent="0.25"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</row>
    <row r="1788" spans="2:100" x14ac:dyDescent="0.25"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</row>
    <row r="1789" spans="2:100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</row>
    <row r="1790" spans="2:100" x14ac:dyDescent="0.25">
      <c r="B1790" s="4"/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</row>
    <row r="1791" spans="2:100" x14ac:dyDescent="0.25"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</row>
    <row r="1792" spans="2:100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</row>
    <row r="1793" spans="2:100" x14ac:dyDescent="0.25">
      <c r="B1793" s="4"/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</row>
    <row r="1794" spans="2:100" x14ac:dyDescent="0.25"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</row>
    <row r="1795" spans="2:100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</row>
    <row r="1796" spans="2:100" x14ac:dyDescent="0.25"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</row>
    <row r="1797" spans="2:100" x14ac:dyDescent="0.25"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</row>
    <row r="1798" spans="2:100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</row>
    <row r="1799" spans="2:100" x14ac:dyDescent="0.25"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</row>
    <row r="1800" spans="2:100" x14ac:dyDescent="0.25"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</row>
    <row r="1801" spans="2:100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</row>
    <row r="1802" spans="2:100" x14ac:dyDescent="0.25"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</row>
    <row r="1803" spans="2:100" x14ac:dyDescent="0.25"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</row>
    <row r="1804" spans="2:100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</row>
    <row r="1805" spans="2:100" x14ac:dyDescent="0.25"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</row>
    <row r="1806" spans="2:100" x14ac:dyDescent="0.25"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</row>
    <row r="1807" spans="2:100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</row>
    <row r="1808" spans="2:100" x14ac:dyDescent="0.25"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</row>
    <row r="1809" spans="2:100" x14ac:dyDescent="0.25"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</row>
    <row r="1810" spans="2:100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</row>
    <row r="1811" spans="2:100" x14ac:dyDescent="0.25"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</row>
    <row r="1812" spans="2:100" x14ac:dyDescent="0.25"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</row>
    <row r="1813" spans="2:100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</row>
    <row r="1814" spans="2:100" x14ac:dyDescent="0.25"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</row>
    <row r="1815" spans="2:100" x14ac:dyDescent="0.25"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</row>
    <row r="1816" spans="2:100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</row>
    <row r="1817" spans="2:100" x14ac:dyDescent="0.25"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</row>
    <row r="1818" spans="2:100" x14ac:dyDescent="0.25"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</row>
    <row r="1819" spans="2:100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</row>
    <row r="1820" spans="2:100" x14ac:dyDescent="0.25"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</row>
    <row r="1821" spans="2:100" x14ac:dyDescent="0.25"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</row>
    <row r="1822" spans="2:100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</row>
    <row r="1823" spans="2:100" x14ac:dyDescent="0.25"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</row>
    <row r="1824" spans="2:100" x14ac:dyDescent="0.25"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</row>
    <row r="1825" spans="2:100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</row>
    <row r="1826" spans="2:100" x14ac:dyDescent="0.25">
      <c r="B1826" s="4"/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</row>
    <row r="1827" spans="2:100" x14ac:dyDescent="0.25"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</row>
    <row r="1828" spans="2:100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</row>
    <row r="1829" spans="2:100" x14ac:dyDescent="0.25">
      <c r="B1829" s="4"/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</row>
    <row r="1830" spans="2:100" x14ac:dyDescent="0.25"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</row>
    <row r="1831" spans="2:100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</row>
    <row r="1832" spans="2:100" x14ac:dyDescent="0.25">
      <c r="B1832" s="4"/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</row>
    <row r="1833" spans="2:100" x14ac:dyDescent="0.25"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</row>
    <row r="1834" spans="2:100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</row>
    <row r="1835" spans="2:100" x14ac:dyDescent="0.25">
      <c r="B1835" s="4"/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</row>
    <row r="1836" spans="2:100" x14ac:dyDescent="0.25"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</row>
    <row r="1837" spans="2:100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</row>
    <row r="1838" spans="2:100" x14ac:dyDescent="0.25">
      <c r="B1838" s="4"/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</row>
    <row r="1839" spans="2:100" x14ac:dyDescent="0.25"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</row>
    <row r="1840" spans="2:100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</row>
    <row r="1841" spans="2:100" x14ac:dyDescent="0.25">
      <c r="B1841" s="4"/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</row>
    <row r="1842" spans="2:100" x14ac:dyDescent="0.25"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</row>
    <row r="1843" spans="2:100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</row>
    <row r="1844" spans="2:100" x14ac:dyDescent="0.25">
      <c r="B1844" s="4"/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</row>
    <row r="1845" spans="2:100" x14ac:dyDescent="0.25"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</row>
    <row r="1846" spans="2:100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</row>
    <row r="1847" spans="2:100" x14ac:dyDescent="0.25">
      <c r="B1847" s="4"/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</row>
    <row r="1848" spans="2:100" x14ac:dyDescent="0.25"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</row>
    <row r="1849" spans="2:100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</row>
    <row r="1850" spans="2:100" x14ac:dyDescent="0.25"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</row>
    <row r="1851" spans="2:100" x14ac:dyDescent="0.25"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</row>
    <row r="1852" spans="2:100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</row>
    <row r="1853" spans="2:100" x14ac:dyDescent="0.25">
      <c r="B1853" s="4"/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</row>
    <row r="1854" spans="2:100" x14ac:dyDescent="0.25"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</row>
    <row r="1855" spans="2:100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</row>
    <row r="1856" spans="2:100" x14ac:dyDescent="0.25">
      <c r="B1856" s="4"/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</row>
    <row r="1857" spans="2:100" x14ac:dyDescent="0.25"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</row>
    <row r="1858" spans="2:100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</row>
    <row r="1859" spans="2:100" x14ac:dyDescent="0.25">
      <c r="B1859" s="4"/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</row>
    <row r="1860" spans="2:100" x14ac:dyDescent="0.25"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</row>
    <row r="1861" spans="2:100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</row>
    <row r="1862" spans="2:100" x14ac:dyDescent="0.25">
      <c r="B1862" s="4"/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</row>
    <row r="1863" spans="2:100" x14ac:dyDescent="0.25"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</row>
    <row r="1864" spans="2:100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</row>
    <row r="1865" spans="2:100" x14ac:dyDescent="0.25">
      <c r="B1865" s="4"/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</row>
    <row r="1866" spans="2:100" x14ac:dyDescent="0.25"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</row>
    <row r="1867" spans="2:100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</row>
    <row r="1868" spans="2:100" x14ac:dyDescent="0.25">
      <c r="B1868" s="4"/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</row>
    <row r="1869" spans="2:100" x14ac:dyDescent="0.25"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</row>
    <row r="1870" spans="2:100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</row>
    <row r="1871" spans="2:100" x14ac:dyDescent="0.25">
      <c r="B1871" s="4"/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</row>
    <row r="1872" spans="2:100" x14ac:dyDescent="0.25"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</row>
    <row r="1873" spans="2:100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</row>
    <row r="1874" spans="2:100" x14ac:dyDescent="0.25">
      <c r="B1874" s="4"/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</row>
    <row r="1875" spans="2:100" x14ac:dyDescent="0.25"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</row>
    <row r="1876" spans="2:100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</row>
    <row r="1877" spans="2:100" x14ac:dyDescent="0.25">
      <c r="B1877" s="4"/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</row>
    <row r="1878" spans="2:100" x14ac:dyDescent="0.25"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</row>
    <row r="1879" spans="2:100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</row>
    <row r="1880" spans="2:100" x14ac:dyDescent="0.25">
      <c r="B1880" s="4"/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</row>
    <row r="1881" spans="2:100" x14ac:dyDescent="0.25"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</row>
    <row r="1882" spans="2:100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</row>
    <row r="1883" spans="2:100" x14ac:dyDescent="0.25">
      <c r="B1883" s="4"/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</row>
    <row r="1884" spans="2:100" x14ac:dyDescent="0.25"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</row>
    <row r="1885" spans="2:100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</row>
    <row r="1886" spans="2:100" x14ac:dyDescent="0.25">
      <c r="B1886" s="4"/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</row>
    <row r="1887" spans="2:100" x14ac:dyDescent="0.25"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</row>
    <row r="1888" spans="2:100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</row>
    <row r="1889" spans="2:100" x14ac:dyDescent="0.25">
      <c r="B1889" s="4"/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</row>
    <row r="1890" spans="2:100" x14ac:dyDescent="0.25"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</row>
    <row r="1891" spans="2:100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</row>
    <row r="1892" spans="2:100" x14ac:dyDescent="0.25">
      <c r="B1892" s="4"/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</row>
    <row r="1893" spans="2:100" x14ac:dyDescent="0.25"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</row>
    <row r="1894" spans="2:100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</row>
    <row r="1895" spans="2:100" x14ac:dyDescent="0.25">
      <c r="B1895" s="4"/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</row>
    <row r="1896" spans="2:100" x14ac:dyDescent="0.25"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</row>
    <row r="1897" spans="2:100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</row>
    <row r="1898" spans="2:100" x14ac:dyDescent="0.25">
      <c r="B1898" s="4"/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</row>
    <row r="1899" spans="2:100" x14ac:dyDescent="0.25"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</row>
    <row r="1900" spans="2:100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</row>
    <row r="1901" spans="2:100" x14ac:dyDescent="0.25">
      <c r="B1901" s="4"/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</row>
    <row r="1902" spans="2:100" x14ac:dyDescent="0.25"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</row>
    <row r="1903" spans="2:100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</row>
    <row r="1904" spans="2:100" x14ac:dyDescent="0.25">
      <c r="B1904" s="4"/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</row>
    <row r="1905" spans="2:100" x14ac:dyDescent="0.25"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</row>
    <row r="1906" spans="2:100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</row>
    <row r="1907" spans="2:100" x14ac:dyDescent="0.25">
      <c r="B1907" s="4"/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</row>
    <row r="1908" spans="2:100" x14ac:dyDescent="0.25"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</row>
    <row r="1909" spans="2:100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</row>
    <row r="1910" spans="2:100" x14ac:dyDescent="0.25">
      <c r="B1910" s="4"/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</row>
    <row r="1911" spans="2:100" x14ac:dyDescent="0.25"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</row>
    <row r="1912" spans="2:100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</row>
    <row r="1913" spans="2:100" x14ac:dyDescent="0.25">
      <c r="B1913" s="4"/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</row>
    <row r="1914" spans="2:100" x14ac:dyDescent="0.25"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</row>
    <row r="1915" spans="2:100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</row>
    <row r="1916" spans="2:100" x14ac:dyDescent="0.25">
      <c r="B1916" s="4"/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</row>
    <row r="1917" spans="2:100" x14ac:dyDescent="0.25"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</row>
    <row r="1918" spans="2:100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</row>
    <row r="1919" spans="2:100" x14ac:dyDescent="0.25">
      <c r="B1919" s="4"/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</row>
    <row r="1920" spans="2:100" x14ac:dyDescent="0.25"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</row>
    <row r="1921" spans="2:100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</row>
    <row r="1922" spans="2:100" x14ac:dyDescent="0.25">
      <c r="B1922" s="4"/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</row>
    <row r="1923" spans="2:100" x14ac:dyDescent="0.25"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</row>
    <row r="1924" spans="2:100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</row>
    <row r="1925" spans="2:100" x14ac:dyDescent="0.25">
      <c r="B1925" s="4"/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</row>
    <row r="1926" spans="2:100" x14ac:dyDescent="0.25"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</row>
    <row r="1927" spans="2:100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</row>
    <row r="1928" spans="2:100" x14ac:dyDescent="0.25"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</row>
    <row r="1929" spans="2:100" x14ac:dyDescent="0.25"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</row>
    <row r="1930" spans="2:100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</row>
    <row r="1931" spans="2:100" x14ac:dyDescent="0.25">
      <c r="B1931" s="4"/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</row>
    <row r="1932" spans="2:100" x14ac:dyDescent="0.25"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</row>
    <row r="1933" spans="2:100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</row>
    <row r="1934" spans="2:100" x14ac:dyDescent="0.25">
      <c r="B1934" s="4"/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</row>
    <row r="1935" spans="2:100" x14ac:dyDescent="0.25"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</row>
    <row r="1936" spans="2:100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</row>
    <row r="1937" spans="2:100" x14ac:dyDescent="0.25">
      <c r="B1937" s="4"/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N1937" s="4"/>
      <c r="CO1937" s="4"/>
      <c r="CP1937" s="4"/>
      <c r="CQ1937" s="4"/>
      <c r="CR1937" s="4"/>
      <c r="CS1937" s="4"/>
      <c r="CT1937" s="4"/>
      <c r="CU1937" s="4"/>
      <c r="CV1937" s="4"/>
    </row>
    <row r="1938" spans="2:100" x14ac:dyDescent="0.25"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</row>
    <row r="1939" spans="2:100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</row>
    <row r="1940" spans="2:100" x14ac:dyDescent="0.25">
      <c r="B1940" s="4"/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N1940" s="4"/>
      <c r="CO1940" s="4"/>
      <c r="CP1940" s="4"/>
      <c r="CQ1940" s="4"/>
      <c r="CR1940" s="4"/>
      <c r="CS1940" s="4"/>
      <c r="CT1940" s="4"/>
      <c r="CU1940" s="4"/>
      <c r="CV1940" s="4"/>
    </row>
    <row r="1941" spans="2:100" x14ac:dyDescent="0.25"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</row>
    <row r="1942" spans="2:100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</row>
    <row r="1943" spans="2:100" x14ac:dyDescent="0.25">
      <c r="B1943" s="4"/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</row>
    <row r="1944" spans="2:100" x14ac:dyDescent="0.25"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</row>
    <row r="1945" spans="2:100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</row>
    <row r="1946" spans="2:100" x14ac:dyDescent="0.25"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</row>
    <row r="1947" spans="2:100" x14ac:dyDescent="0.25"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</row>
    <row r="1948" spans="2:100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</row>
    <row r="1949" spans="2:100" x14ac:dyDescent="0.25">
      <c r="B1949" s="4"/>
      <c r="C1949" s="4"/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N1949" s="4"/>
      <c r="CO1949" s="4"/>
      <c r="CP1949" s="4"/>
      <c r="CQ1949" s="4"/>
      <c r="CR1949" s="4"/>
      <c r="CS1949" s="4"/>
      <c r="CT1949" s="4"/>
      <c r="CU1949" s="4"/>
      <c r="CV1949" s="4"/>
    </row>
    <row r="1950" spans="2:100" x14ac:dyDescent="0.25"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</row>
    <row r="1951" spans="2:100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</row>
    <row r="1952" spans="2:100" x14ac:dyDescent="0.25">
      <c r="B1952" s="4"/>
      <c r="C1952" s="4"/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</row>
    <row r="1953" spans="2:100" x14ac:dyDescent="0.25"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</row>
    <row r="1954" spans="2:100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</row>
    <row r="1955" spans="2:100" x14ac:dyDescent="0.25">
      <c r="B1955" s="4"/>
      <c r="C1955" s="4"/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N1955" s="4"/>
      <c r="CO1955" s="4"/>
      <c r="CP1955" s="4"/>
      <c r="CQ1955" s="4"/>
      <c r="CR1955" s="4"/>
      <c r="CS1955" s="4"/>
      <c r="CT1955" s="4"/>
      <c r="CU1955" s="4"/>
      <c r="CV1955" s="4"/>
    </row>
    <row r="1956" spans="2:100" x14ac:dyDescent="0.25"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</row>
    <row r="1957" spans="2:100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</row>
    <row r="1958" spans="2:100" x14ac:dyDescent="0.25">
      <c r="B1958" s="4"/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N1958" s="4"/>
      <c r="CO1958" s="4"/>
      <c r="CP1958" s="4"/>
      <c r="CQ1958" s="4"/>
      <c r="CR1958" s="4"/>
      <c r="CS1958" s="4"/>
      <c r="CT1958" s="4"/>
      <c r="CU1958" s="4"/>
      <c r="CV1958" s="4"/>
    </row>
    <row r="1959" spans="2:100" x14ac:dyDescent="0.25"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</row>
    <row r="1960" spans="2:100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</row>
    <row r="1961" spans="2:100" x14ac:dyDescent="0.25">
      <c r="B1961" s="4"/>
      <c r="C1961" s="4"/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N1961" s="4"/>
      <c r="CO1961" s="4"/>
      <c r="CP1961" s="4"/>
      <c r="CQ1961" s="4"/>
      <c r="CR1961" s="4"/>
      <c r="CS1961" s="4"/>
      <c r="CT1961" s="4"/>
      <c r="CU1961" s="4"/>
      <c r="CV1961" s="4"/>
    </row>
    <row r="1962" spans="2:100" x14ac:dyDescent="0.25"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</row>
    <row r="1963" spans="2:100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</row>
    <row r="1964" spans="2:100" x14ac:dyDescent="0.25">
      <c r="B1964" s="4"/>
      <c r="C1964" s="4"/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</row>
    <row r="1965" spans="2:100" x14ac:dyDescent="0.25"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</row>
    <row r="1966" spans="2:100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</row>
    <row r="1967" spans="2:100" x14ac:dyDescent="0.25">
      <c r="B1967" s="4"/>
      <c r="C1967" s="4"/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</row>
    <row r="1968" spans="2:100" x14ac:dyDescent="0.25"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</row>
    <row r="1969" spans="2:100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</row>
    <row r="1970" spans="2:100" x14ac:dyDescent="0.25">
      <c r="B1970" s="4"/>
      <c r="C1970" s="4"/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</row>
    <row r="1971" spans="2:100" x14ac:dyDescent="0.25"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</row>
    <row r="1972" spans="2:100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</row>
    <row r="1973" spans="2:100" x14ac:dyDescent="0.25">
      <c r="B1973" s="4"/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</row>
    <row r="1974" spans="2:100" x14ac:dyDescent="0.25"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</row>
    <row r="1975" spans="2:100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</row>
    <row r="1976" spans="2:100" x14ac:dyDescent="0.25">
      <c r="B1976" s="4"/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</row>
    <row r="1977" spans="2:100" x14ac:dyDescent="0.25"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</row>
    <row r="1978" spans="2:100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</row>
    <row r="1979" spans="2:100" x14ac:dyDescent="0.25">
      <c r="B1979" s="4"/>
      <c r="C1979" s="4"/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N1979" s="4"/>
      <c r="CO1979" s="4"/>
      <c r="CP1979" s="4"/>
      <c r="CQ1979" s="4"/>
      <c r="CR1979" s="4"/>
      <c r="CS1979" s="4"/>
      <c r="CT1979" s="4"/>
      <c r="CU1979" s="4"/>
      <c r="CV1979" s="4"/>
    </row>
    <row r="1980" spans="2:100" x14ac:dyDescent="0.25"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</row>
    <row r="1981" spans="2:100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</row>
    <row r="1982" spans="2:100" x14ac:dyDescent="0.25">
      <c r="B1982" s="4"/>
      <c r="C1982" s="4"/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N1982" s="4"/>
      <c r="CO1982" s="4"/>
      <c r="CP1982" s="4"/>
      <c r="CQ1982" s="4"/>
      <c r="CR1982" s="4"/>
      <c r="CS1982" s="4"/>
      <c r="CT1982" s="4"/>
      <c r="CU1982" s="4"/>
      <c r="CV1982" s="4"/>
    </row>
    <row r="1983" spans="2:100" x14ac:dyDescent="0.25"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</row>
  </sheetData>
  <customSheetViews>
    <customSheetView guid="{D00A03F7-A537-475E-B37A-83CFB7A24E47}" showGridLines="0" state="hidden">
      <pane xSplit="4" ySplit="3" topLeftCell="CN75" activePane="bottomRight" state="frozen"/>
      <selection pane="bottomRight" activeCell="CX79" sqref="CX79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displayHidden="1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'Curvas por Estrato 96 bloques'!E4:CV4</xm:f>
              <xm:sqref>CX4</xm:sqref>
            </x14:sparkline>
            <x14:sparkline>
              <xm:f>'Curvas por Estrato 96 bloques'!E5:CV5</xm:f>
              <xm:sqref>CX5</xm:sqref>
            </x14:sparkline>
            <x14:sparkline>
              <xm:f>'Curvas por Estrato 96 bloques'!E6:CV6</xm:f>
              <xm:sqref>CX6</xm:sqref>
            </x14:sparkline>
            <x14:sparkline>
              <xm:f>'Curvas por Estrato 96 bloques'!E7:CV7</xm:f>
              <xm:sqref>CX7</xm:sqref>
            </x14:sparkline>
            <x14:sparkline>
              <xm:f>'Curvas por Estrato 96 bloques'!E8:CV8</xm:f>
              <xm:sqref>CX8</xm:sqref>
            </x14:sparkline>
            <x14:sparkline>
              <xm:f>'Curvas por Estrato 96 bloques'!E9:CV9</xm:f>
              <xm:sqref>CX9</xm:sqref>
            </x14:sparkline>
            <x14:sparkline>
              <xm:f>'Curvas por Estrato 96 bloques'!E10:CV10</xm:f>
              <xm:sqref>CX10</xm:sqref>
            </x14:sparkline>
            <x14:sparkline>
              <xm:f>'Curvas por Estrato 96 bloques'!E11:CV11</xm:f>
              <xm:sqref>CX11</xm:sqref>
            </x14:sparkline>
            <x14:sparkline>
              <xm:f>'Curvas por Estrato 96 bloques'!E12:CV12</xm:f>
              <xm:sqref>CX12</xm:sqref>
            </x14:sparkline>
            <x14:sparkline>
              <xm:f>'Curvas por Estrato 96 bloques'!E13:CV13</xm:f>
              <xm:sqref>CX13</xm:sqref>
            </x14:sparkline>
            <x14:sparkline>
              <xm:f>'Curvas por Estrato 96 bloques'!E14:CV14</xm:f>
              <xm:sqref>CX14</xm:sqref>
            </x14:sparkline>
            <x14:sparkline>
              <xm:f>'Curvas por Estrato 96 bloques'!E15:CV15</xm:f>
              <xm:sqref>CX15</xm:sqref>
            </x14:sparkline>
            <x14:sparkline>
              <xm:f>'Curvas por Estrato 96 bloques'!E16:CV16</xm:f>
              <xm:sqref>CX16</xm:sqref>
            </x14:sparkline>
            <x14:sparkline>
              <xm:f>'Curvas por Estrato 96 bloques'!E17:CV17</xm:f>
              <xm:sqref>CX17</xm:sqref>
            </x14:sparkline>
            <x14:sparkline>
              <xm:f>'Curvas por Estrato 96 bloques'!E18:CV18</xm:f>
              <xm:sqref>CX18</xm:sqref>
            </x14:sparkline>
            <x14:sparkline>
              <xm:f>'Curvas por Estrato 96 bloques'!E19:CV19</xm:f>
              <xm:sqref>CX19</xm:sqref>
            </x14:sparkline>
            <x14:sparkline>
              <xm:f>'Curvas por Estrato 96 bloques'!E20:CV20</xm:f>
              <xm:sqref>CX20</xm:sqref>
            </x14:sparkline>
            <x14:sparkline>
              <xm:f>'Curvas por Estrato 96 bloques'!E21:CV21</xm:f>
              <xm:sqref>CX21</xm:sqref>
            </x14:sparkline>
            <x14:sparkline>
              <xm:f>'Curvas por Estrato 96 bloques'!E22:CV22</xm:f>
              <xm:sqref>CX22</xm:sqref>
            </x14:sparkline>
            <x14:sparkline>
              <xm:f>'Curvas por Estrato 96 bloques'!E23:CV23</xm:f>
              <xm:sqref>CX23</xm:sqref>
            </x14:sparkline>
            <x14:sparkline>
              <xm:f>'Curvas por Estrato 96 bloques'!E24:CV24</xm:f>
              <xm:sqref>CX24</xm:sqref>
            </x14:sparkline>
            <x14:sparkline>
              <xm:f>'Curvas por Estrato 96 bloques'!E25:CV25</xm:f>
              <xm:sqref>CX25</xm:sqref>
            </x14:sparkline>
            <x14:sparkline>
              <xm:f>'Curvas por Estrato 96 bloques'!E26:CV26</xm:f>
              <xm:sqref>CX26</xm:sqref>
            </x14:sparkline>
            <x14:sparkline>
              <xm:f>'Curvas por Estrato 96 bloques'!E27:CV27</xm:f>
              <xm:sqref>CX27</xm:sqref>
            </x14:sparkline>
            <x14:sparkline>
              <xm:f>'Curvas por Estrato 96 bloques'!E28:CV28</xm:f>
              <xm:sqref>CX28</xm:sqref>
            </x14:sparkline>
            <x14:sparkline>
              <xm:f>'Curvas por Estrato 96 bloques'!E29:CV29</xm:f>
              <xm:sqref>CX29</xm:sqref>
            </x14:sparkline>
            <x14:sparkline>
              <xm:f>'Curvas por Estrato 96 bloques'!E30:CV30</xm:f>
              <xm:sqref>CX30</xm:sqref>
            </x14:sparkline>
            <x14:sparkline>
              <xm:f>'Curvas por Estrato 96 bloques'!E31:CV31</xm:f>
              <xm:sqref>CX31</xm:sqref>
            </x14:sparkline>
            <x14:sparkline>
              <xm:f>'Curvas por Estrato 96 bloques'!E32:CV32</xm:f>
              <xm:sqref>CX32</xm:sqref>
            </x14:sparkline>
            <x14:sparkline>
              <xm:f>'Curvas por Estrato 96 bloques'!E33:CV33</xm:f>
              <xm:sqref>CX33</xm:sqref>
            </x14:sparkline>
            <x14:sparkline>
              <xm:f>'Curvas por Estrato 96 bloques'!E34:CV34</xm:f>
              <xm:sqref>CX34</xm:sqref>
            </x14:sparkline>
            <x14:sparkline>
              <xm:f>'Curvas por Estrato 96 bloques'!E35:CV35</xm:f>
              <xm:sqref>CX35</xm:sqref>
            </x14:sparkline>
            <x14:sparkline>
              <xm:f>'Curvas por Estrato 96 bloques'!E36:CV36</xm:f>
              <xm:sqref>CX36</xm:sqref>
            </x14:sparkline>
            <x14:sparkline>
              <xm:f>'Curvas por Estrato 96 bloques'!E37:CV37</xm:f>
              <xm:sqref>CX37</xm:sqref>
            </x14:sparkline>
            <x14:sparkline>
              <xm:f>'Curvas por Estrato 96 bloques'!E38:CV38</xm:f>
              <xm:sqref>CX38</xm:sqref>
            </x14:sparkline>
            <x14:sparkline>
              <xm:f>'Curvas por Estrato 96 bloques'!E39:CV39</xm:f>
              <xm:sqref>CX39</xm:sqref>
            </x14:sparkline>
            <x14:sparkline>
              <xm:f>'Curvas por Estrato 96 bloques'!E40:CV40</xm:f>
              <xm:sqref>CX40</xm:sqref>
            </x14:sparkline>
            <x14:sparkline>
              <xm:f>'Curvas por Estrato 96 bloques'!E41:CV41</xm:f>
              <xm:sqref>CX41</xm:sqref>
            </x14:sparkline>
            <x14:sparkline>
              <xm:f>'Curvas por Estrato 96 bloques'!E42:CV42</xm:f>
              <xm:sqref>CX42</xm:sqref>
            </x14:sparkline>
            <x14:sparkline>
              <xm:f>'Curvas por Estrato 96 bloques'!E43:CV43</xm:f>
              <xm:sqref>CX43</xm:sqref>
            </x14:sparkline>
            <x14:sparkline>
              <xm:f>'Curvas por Estrato 96 bloques'!E44:CV44</xm:f>
              <xm:sqref>CX44</xm:sqref>
            </x14:sparkline>
            <x14:sparkline>
              <xm:f>'Curvas por Estrato 96 bloques'!E45:CV45</xm:f>
              <xm:sqref>CX45</xm:sqref>
            </x14:sparkline>
            <x14:sparkline>
              <xm:f>'Curvas por Estrato 96 bloques'!E46:CV46</xm:f>
              <xm:sqref>CX46</xm:sqref>
            </x14:sparkline>
            <x14:sparkline>
              <xm:f>'Curvas por Estrato 96 bloques'!E47:CV47</xm:f>
              <xm:sqref>CX47</xm:sqref>
            </x14:sparkline>
            <x14:sparkline>
              <xm:f>'Curvas por Estrato 96 bloques'!E48:CV48</xm:f>
              <xm:sqref>CX48</xm:sqref>
            </x14:sparkline>
            <x14:sparkline>
              <xm:f>'Curvas por Estrato 96 bloques'!E49:CV49</xm:f>
              <xm:sqref>CX49</xm:sqref>
            </x14:sparkline>
            <x14:sparkline>
              <xm:f>'Curvas por Estrato 96 bloques'!E50:CV50</xm:f>
              <xm:sqref>CX50</xm:sqref>
            </x14:sparkline>
            <x14:sparkline>
              <xm:f>'Curvas por Estrato 96 bloques'!E51:CV51</xm:f>
              <xm:sqref>CX51</xm:sqref>
            </x14:sparkline>
            <x14:sparkline>
              <xm:f>'Curvas por Estrato 96 bloques'!E52:CV52</xm:f>
              <xm:sqref>CX52</xm:sqref>
            </x14:sparkline>
            <x14:sparkline>
              <xm:f>'Curvas por Estrato 96 bloques'!E53:CV53</xm:f>
              <xm:sqref>CX53</xm:sqref>
            </x14:sparkline>
            <x14:sparkline>
              <xm:f>'Curvas por Estrato 96 bloques'!E54:CV54</xm:f>
              <xm:sqref>CX54</xm:sqref>
            </x14:sparkline>
            <x14:sparkline>
              <xm:f>'Curvas por Estrato 96 bloques'!E55:CV55</xm:f>
              <xm:sqref>CX55</xm:sqref>
            </x14:sparkline>
            <x14:sparkline>
              <xm:f>'Curvas por Estrato 96 bloques'!E56:CV56</xm:f>
              <xm:sqref>CX56</xm:sqref>
            </x14:sparkline>
            <x14:sparkline>
              <xm:f>'Curvas por Estrato 96 bloques'!E57:CV57</xm:f>
              <xm:sqref>CX57</xm:sqref>
            </x14:sparkline>
            <x14:sparkline>
              <xm:f>'Curvas por Estrato 96 bloques'!E58:CV58</xm:f>
              <xm:sqref>CX58</xm:sqref>
            </x14:sparkline>
            <x14:sparkline>
              <xm:f>'Curvas por Estrato 96 bloques'!E59:CV59</xm:f>
              <xm:sqref>CX59</xm:sqref>
            </x14:sparkline>
            <x14:sparkline>
              <xm:f>'Curvas por Estrato 96 bloques'!E60:CV60</xm:f>
              <xm:sqref>CX60</xm:sqref>
            </x14:sparkline>
            <x14:sparkline>
              <xm:f>'Curvas por Estrato 96 bloques'!E61:CV61</xm:f>
              <xm:sqref>CX61</xm:sqref>
            </x14:sparkline>
            <x14:sparkline>
              <xm:f>'Curvas por Estrato 96 bloques'!E62:CV62</xm:f>
              <xm:sqref>CX62</xm:sqref>
            </x14:sparkline>
            <x14:sparkline>
              <xm:f>'Curvas por Estrato 96 bloques'!E63:CV63</xm:f>
              <xm:sqref>CX63</xm:sqref>
            </x14:sparkline>
            <x14:sparkline>
              <xm:f>'Curvas por Estrato 96 bloques'!E64:CV64</xm:f>
              <xm:sqref>CX64</xm:sqref>
            </x14:sparkline>
            <x14:sparkline>
              <xm:f>'Curvas por Estrato 96 bloques'!E65:CV65</xm:f>
              <xm:sqref>CX65</xm:sqref>
            </x14:sparkline>
            <x14:sparkline>
              <xm:f>'Curvas por Estrato 96 bloques'!E66:CV66</xm:f>
              <xm:sqref>CX66</xm:sqref>
            </x14:sparkline>
            <x14:sparkline>
              <xm:f>'Curvas por Estrato 96 bloques'!E67:CV67</xm:f>
              <xm:sqref>CX67</xm:sqref>
            </x14:sparkline>
            <x14:sparkline>
              <xm:f>'Curvas por Estrato 96 bloques'!E68:CV68</xm:f>
              <xm:sqref>CX68</xm:sqref>
            </x14:sparkline>
            <x14:sparkline>
              <xm:f>'Curvas por Estrato 96 bloques'!E69:CV69</xm:f>
              <xm:sqref>CX69</xm:sqref>
            </x14:sparkline>
            <x14:sparkline>
              <xm:f>'Curvas por Estrato 96 bloques'!E70:CV70</xm:f>
              <xm:sqref>CX70</xm:sqref>
            </x14:sparkline>
            <x14:sparkline>
              <xm:f>'Curvas por Estrato 96 bloques'!E71:CV71</xm:f>
              <xm:sqref>CX71</xm:sqref>
            </x14:sparkline>
            <x14:sparkline>
              <xm:f>'Curvas por Estrato 96 bloques'!E72:CV72</xm:f>
              <xm:sqref>CX72</xm:sqref>
            </x14:sparkline>
            <x14:sparkline>
              <xm:f>'Curvas por Estrato 96 bloques'!E73:CV73</xm:f>
              <xm:sqref>CX73</xm:sqref>
            </x14:sparkline>
            <x14:sparkline>
              <xm:f>'Curvas por Estrato 96 bloques'!E74:CV74</xm:f>
              <xm:sqref>CX74</xm:sqref>
            </x14:sparkline>
            <x14:sparkline>
              <xm:f>'Curvas por Estrato 96 bloques'!E75:CV75</xm:f>
              <xm:sqref>CX75</xm:sqref>
            </x14:sparkline>
            <x14:sparkline>
              <xm:f>'Curvas por Estrato 96 bloques'!E76:CV76</xm:f>
              <xm:sqref>CX76</xm:sqref>
            </x14:sparkline>
            <x14:sparkline>
              <xm:f>'Curvas por Estrato 96 bloques'!E77:CV77</xm:f>
              <xm:sqref>CX77</xm:sqref>
            </x14:sparkline>
            <x14:sparkline>
              <xm:f>'Curvas por Estrato 96 bloques'!E78:CV78</xm:f>
              <xm:sqref>CX78</xm:sqref>
            </x14:sparkline>
            <x14:sparkline>
              <xm:f>'Curvas por Estrato 96 bloques'!E79:CV79</xm:f>
              <xm:sqref>CX79</xm:sqref>
            </x14:sparkline>
            <x14:sparkline>
              <xm:f>'Curvas por Estrato 96 bloques'!E80:CV80</xm:f>
              <xm:sqref>CX80</xm:sqref>
            </x14:sparkline>
            <x14:sparkline>
              <xm:f>'Curvas por Estrato 96 bloques'!E81:CV81</xm:f>
              <xm:sqref>CX81</xm:sqref>
            </x14:sparkline>
            <x14:sparkline>
              <xm:f>'Curvas por Estrato 96 bloques'!E82:CV82</xm:f>
              <xm:sqref>CX82</xm:sqref>
            </x14:sparkline>
            <x14:sparkline>
              <xm:f>'Curvas por Estrato 96 bloques'!E83:CV83</xm:f>
              <xm:sqref>CX83</xm:sqref>
            </x14:sparkline>
            <x14:sparkline>
              <xm:f>'Curvas por Estrato 96 bloques'!E84:CV84</xm:f>
              <xm:sqref>CX84</xm:sqref>
            </x14:sparkline>
            <x14:sparkline>
              <xm:f>'Curvas por Estrato 96 bloques'!E85:CV85</xm:f>
              <xm:sqref>CX85</xm:sqref>
            </x14:sparkline>
            <x14:sparkline>
              <xm:f>'Curvas por Estrato 96 bloques'!E86:CV86</xm:f>
              <xm:sqref>CX86</xm:sqref>
            </x14:sparkline>
            <x14:sparkline>
              <xm:f>'Curvas por Estrato 96 bloques'!E87:CV87</xm:f>
              <xm:sqref>CX87</xm:sqref>
            </x14:sparkline>
            <x14:sparkline>
              <xm:f>'Curvas por Estrato 96 bloques'!E88:CV88</xm:f>
              <xm:sqref>CX88</xm:sqref>
            </x14:sparkline>
            <x14:sparkline>
              <xm:f>'Curvas por Estrato 96 bloques'!E89:CV89</xm:f>
              <xm:sqref>CX89</xm:sqref>
            </x14:sparkline>
            <x14:sparkline>
              <xm:f>'Curvas por Estrato 96 bloques'!E90:CV90</xm:f>
              <xm:sqref>CX90</xm:sqref>
            </x14:sparkline>
            <x14:sparkline>
              <xm:f>'Curvas por Estrato 96 bloques'!E91:CV91</xm:f>
              <xm:sqref>CX91</xm:sqref>
            </x14:sparkline>
            <x14:sparkline>
              <xm:f>'Curvas por Estrato 96 bloques'!E92:CV92</xm:f>
              <xm:sqref>CX92</xm:sqref>
            </x14:sparkline>
            <x14:sparkline>
              <xm:f>'Curvas por Estrato 96 bloques'!E93:CV93</xm:f>
              <xm:sqref>CX93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B2:E29"/>
  <sheetViews>
    <sheetView workbookViewId="0">
      <selection activeCell="E23" sqref="E23"/>
    </sheetView>
  </sheetViews>
  <sheetFormatPr defaultColWidth="11.42578125" defaultRowHeight="15" x14ac:dyDescent="0.25"/>
  <cols>
    <col min="3" max="3" width="16.7109375" bestFit="1" customWidth="1"/>
    <col min="4" max="4" width="2.42578125" bestFit="1" customWidth="1"/>
    <col min="5" max="5" width="15.28515625" bestFit="1" customWidth="1"/>
  </cols>
  <sheetData>
    <row r="2" spans="2:5" x14ac:dyDescent="0.25">
      <c r="B2" s="6" t="s">
        <v>153</v>
      </c>
    </row>
    <row r="3" spans="2:5" x14ac:dyDescent="0.25">
      <c r="B3" s="7" t="s">
        <v>152</v>
      </c>
      <c r="C3" s="7" t="s">
        <v>151</v>
      </c>
      <c r="D3" s="8" t="s">
        <v>121</v>
      </c>
      <c r="E3" s="8" t="s">
        <v>122</v>
      </c>
    </row>
    <row r="4" spans="2:5" x14ac:dyDescent="0.25">
      <c r="B4" s="9" t="s">
        <v>107</v>
      </c>
      <c r="C4" s="9" t="s">
        <v>107</v>
      </c>
      <c r="D4" s="9">
        <v>1</v>
      </c>
      <c r="E4" s="10" t="s">
        <v>123</v>
      </c>
    </row>
    <row r="5" spans="2:5" x14ac:dyDescent="0.25">
      <c r="B5" s="11" t="s">
        <v>107</v>
      </c>
      <c r="C5" s="11" t="s">
        <v>107</v>
      </c>
      <c r="D5" s="11">
        <v>2</v>
      </c>
      <c r="E5" s="12" t="s">
        <v>124</v>
      </c>
    </row>
    <row r="6" spans="2:5" x14ac:dyDescent="0.25">
      <c r="B6" s="11" t="s">
        <v>107</v>
      </c>
      <c r="C6" s="11" t="s">
        <v>107</v>
      </c>
      <c r="D6" s="11">
        <v>3</v>
      </c>
      <c r="E6" s="12" t="s">
        <v>125</v>
      </c>
    </row>
    <row r="7" spans="2:5" x14ac:dyDescent="0.25">
      <c r="B7" s="11" t="s">
        <v>107</v>
      </c>
      <c r="C7" s="11" t="s">
        <v>107</v>
      </c>
      <c r="D7" s="11">
        <v>4</v>
      </c>
      <c r="E7" s="12" t="s">
        <v>126</v>
      </c>
    </row>
    <row r="8" spans="2:5" x14ac:dyDescent="0.25">
      <c r="B8" s="13" t="s">
        <v>107</v>
      </c>
      <c r="C8" s="13" t="s">
        <v>107</v>
      </c>
      <c r="D8" s="13">
        <v>5</v>
      </c>
      <c r="E8" s="14" t="s">
        <v>127</v>
      </c>
    </row>
    <row r="9" spans="2:5" x14ac:dyDescent="0.25">
      <c r="B9" s="11" t="s">
        <v>117</v>
      </c>
      <c r="C9" s="11" t="s">
        <v>128</v>
      </c>
      <c r="D9" s="11">
        <v>1</v>
      </c>
      <c r="E9" s="12" t="s">
        <v>154</v>
      </c>
    </row>
    <row r="10" spans="2:5" x14ac:dyDescent="0.25">
      <c r="B10" s="11" t="s">
        <v>117</v>
      </c>
      <c r="C10" s="11" t="s">
        <v>128</v>
      </c>
      <c r="D10" s="11">
        <v>2</v>
      </c>
      <c r="E10" s="12" t="s">
        <v>155</v>
      </c>
    </row>
    <row r="11" spans="2:5" x14ac:dyDescent="0.25">
      <c r="B11" s="11" t="s">
        <v>117</v>
      </c>
      <c r="C11" s="11" t="s">
        <v>128</v>
      </c>
      <c r="D11" s="11">
        <v>3</v>
      </c>
      <c r="E11" s="12" t="s">
        <v>129</v>
      </c>
    </row>
    <row r="12" spans="2:5" x14ac:dyDescent="0.25">
      <c r="B12" s="11" t="s">
        <v>117</v>
      </c>
      <c r="C12" s="11" t="s">
        <v>128</v>
      </c>
      <c r="D12" s="11">
        <v>4</v>
      </c>
      <c r="E12" s="12" t="s">
        <v>130</v>
      </c>
    </row>
    <row r="13" spans="2:5" x14ac:dyDescent="0.25">
      <c r="B13" s="11" t="s">
        <v>117</v>
      </c>
      <c r="C13" s="11" t="s">
        <v>128</v>
      </c>
      <c r="D13" s="11">
        <v>5</v>
      </c>
      <c r="E13" s="12" t="s">
        <v>131</v>
      </c>
    </row>
    <row r="14" spans="2:5" x14ac:dyDescent="0.25">
      <c r="B14" s="9" t="s">
        <v>119</v>
      </c>
      <c r="C14" s="9" t="s">
        <v>132</v>
      </c>
      <c r="D14" s="9">
        <v>1</v>
      </c>
      <c r="E14" s="10" t="s">
        <v>133</v>
      </c>
    </row>
    <row r="15" spans="2:5" x14ac:dyDescent="0.25">
      <c r="B15" s="11" t="s">
        <v>119</v>
      </c>
      <c r="C15" s="11" t="s">
        <v>132</v>
      </c>
      <c r="D15" s="11">
        <v>2</v>
      </c>
      <c r="E15" s="12" t="s">
        <v>134</v>
      </c>
    </row>
    <row r="16" spans="2:5" x14ac:dyDescent="0.25">
      <c r="B16" s="11" t="s">
        <v>119</v>
      </c>
      <c r="C16" s="11" t="s">
        <v>132</v>
      </c>
      <c r="D16" s="11">
        <v>3</v>
      </c>
      <c r="E16" s="12" t="s">
        <v>135</v>
      </c>
    </row>
    <row r="17" spans="2:5" x14ac:dyDescent="0.25">
      <c r="B17" s="13" t="s">
        <v>119</v>
      </c>
      <c r="C17" s="13" t="s">
        <v>132</v>
      </c>
      <c r="D17" s="13">
        <v>4</v>
      </c>
      <c r="E17" s="14" t="s">
        <v>136</v>
      </c>
    </row>
    <row r="18" spans="2:5" x14ac:dyDescent="0.25">
      <c r="B18" s="11" t="s">
        <v>114</v>
      </c>
      <c r="C18" s="11" t="s">
        <v>137</v>
      </c>
      <c r="D18" s="11">
        <v>1</v>
      </c>
      <c r="E18" s="12" t="s">
        <v>138</v>
      </c>
    </row>
    <row r="19" spans="2:5" x14ac:dyDescent="0.25">
      <c r="B19" s="11" t="s">
        <v>114</v>
      </c>
      <c r="C19" s="11" t="s">
        <v>137</v>
      </c>
      <c r="D19" s="11">
        <v>2</v>
      </c>
      <c r="E19" s="12" t="s">
        <v>139</v>
      </c>
    </row>
    <row r="20" spans="2:5" x14ac:dyDescent="0.25">
      <c r="B20" s="11" t="s">
        <v>114</v>
      </c>
      <c r="C20" s="11" t="s">
        <v>137</v>
      </c>
      <c r="D20" s="11">
        <v>3</v>
      </c>
      <c r="E20" s="12" t="s">
        <v>140</v>
      </c>
    </row>
    <row r="21" spans="2:5" x14ac:dyDescent="0.25">
      <c r="B21" s="11" t="s">
        <v>114</v>
      </c>
      <c r="C21" s="11" t="s">
        <v>137</v>
      </c>
      <c r="D21" s="11">
        <v>4</v>
      </c>
      <c r="E21" s="12" t="s">
        <v>141</v>
      </c>
    </row>
    <row r="22" spans="2:5" x14ac:dyDescent="0.25">
      <c r="B22" s="9" t="s">
        <v>113</v>
      </c>
      <c r="C22" s="9" t="s">
        <v>142</v>
      </c>
      <c r="D22" s="9">
        <v>1</v>
      </c>
      <c r="E22" s="10" t="s">
        <v>143</v>
      </c>
    </row>
    <row r="23" spans="2:5" x14ac:dyDescent="0.25">
      <c r="B23" s="11" t="s">
        <v>113</v>
      </c>
      <c r="C23" s="11" t="s">
        <v>142</v>
      </c>
      <c r="D23" s="11">
        <v>2</v>
      </c>
      <c r="E23" s="12" t="s">
        <v>144</v>
      </c>
    </row>
    <row r="24" spans="2:5" x14ac:dyDescent="0.25">
      <c r="B24" s="11" t="s">
        <v>113</v>
      </c>
      <c r="C24" s="11" t="s">
        <v>142</v>
      </c>
      <c r="D24" s="11">
        <v>3</v>
      </c>
      <c r="E24" s="12" t="s">
        <v>145</v>
      </c>
    </row>
    <row r="25" spans="2:5" x14ac:dyDescent="0.25">
      <c r="B25" s="13" t="s">
        <v>113</v>
      </c>
      <c r="C25" s="13" t="s">
        <v>142</v>
      </c>
      <c r="D25" s="13">
        <v>4</v>
      </c>
      <c r="E25" s="14" t="s">
        <v>136</v>
      </c>
    </row>
    <row r="26" spans="2:5" x14ac:dyDescent="0.25">
      <c r="B26" s="11" t="s">
        <v>116</v>
      </c>
      <c r="C26" s="11" t="s">
        <v>146</v>
      </c>
      <c r="D26" s="11">
        <v>1</v>
      </c>
      <c r="E26" s="12" t="s">
        <v>147</v>
      </c>
    </row>
    <row r="27" spans="2:5" x14ac:dyDescent="0.25">
      <c r="B27" s="11" t="s">
        <v>116</v>
      </c>
      <c r="C27" s="11" t="s">
        <v>146</v>
      </c>
      <c r="D27" s="11">
        <v>2</v>
      </c>
      <c r="E27" s="12" t="s">
        <v>148</v>
      </c>
    </row>
    <row r="28" spans="2:5" x14ac:dyDescent="0.25">
      <c r="B28" s="11" t="s">
        <v>116</v>
      </c>
      <c r="C28" s="11" t="s">
        <v>146</v>
      </c>
      <c r="D28" s="11">
        <v>3</v>
      </c>
      <c r="E28" s="12" t="s">
        <v>149</v>
      </c>
    </row>
    <row r="29" spans="2:5" x14ac:dyDescent="0.25">
      <c r="B29" s="11" t="s">
        <v>116</v>
      </c>
      <c r="C29" s="11" t="s">
        <v>146</v>
      </c>
      <c r="D29" s="11">
        <v>4</v>
      </c>
      <c r="E29" s="12" t="s">
        <v>150</v>
      </c>
    </row>
  </sheetData>
  <customSheetViews>
    <customSheetView guid="{D00A03F7-A537-475E-B37A-83CFB7A24E47}" state="hidden">
      <selection activeCell="E23" sqref="E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B1:AO43"/>
  <sheetViews>
    <sheetView showGridLines="0" topLeftCell="M1" zoomScaleNormal="100" workbookViewId="0">
      <selection activeCell="H6" sqref="H6"/>
    </sheetView>
  </sheetViews>
  <sheetFormatPr defaultColWidth="9.140625" defaultRowHeight="15" zeroHeight="1" x14ac:dyDescent="0.25"/>
  <cols>
    <col min="1" max="2" width="9.140625" customWidth="1"/>
    <col min="3" max="3" width="22.140625" customWidth="1"/>
    <col min="4" max="4" width="17.140625" customWidth="1"/>
    <col min="5" max="5" width="13.7109375" customWidth="1"/>
    <col min="6" max="8" width="9.140625" customWidth="1"/>
    <col min="9" max="9" width="3.5703125" customWidth="1"/>
    <col min="10" max="10" width="21.85546875" customWidth="1"/>
    <col min="11" max="11" width="2.140625" customWidth="1"/>
    <col min="12" max="17" width="9.140625" customWidth="1"/>
    <col min="18" max="18" width="11.7109375" customWidth="1"/>
    <col min="19" max="19" width="13.28515625" customWidth="1"/>
    <col min="20" max="20" width="12.140625" customWidth="1"/>
    <col min="21" max="21" width="10.5703125" customWidth="1"/>
  </cols>
  <sheetData>
    <row r="1" spans="2:21" ht="11.25" customHeight="1" x14ac:dyDescent="0.25">
      <c r="P1" s="31">
        <v>0</v>
      </c>
    </row>
    <row r="2" spans="2:21" ht="15" customHeight="1" x14ac:dyDescent="0.25">
      <c r="B2" s="94" t="s">
        <v>170</v>
      </c>
      <c r="C2" s="94"/>
      <c r="D2" s="94"/>
      <c r="E2" s="94"/>
      <c r="F2" s="94"/>
      <c r="G2" s="26"/>
      <c r="H2" s="26"/>
      <c r="I2" s="26"/>
      <c r="P2" s="31">
        <v>0.05</v>
      </c>
      <c r="R2" t="s">
        <v>117</v>
      </c>
      <c r="S2">
        <f>IF(AND(C6="Residencial",E6&gt;0,E6&lt;=100),1,IF(AND(C6="Residencial",E6&gt;100,E6&lt;=220),2,IF(AND(C6="Residencial",E6&gt;220,E6&lt;=500),3,IF(AND(C6="Residencial",E6&gt;500,E6&lt;=1000),4,IF(AND(C6="Residencial",E6&gt;1000),5,IF(AND(C6="Rural",E6&gt;0,E6&lt;=300),1,IF(AND(C6="Rural",E6&gt;300,E6&lt;=1000),2,IF(AND(C6="Rural",E6&gt;1000,E6&lt;=5000),3,IF(AND(C6="Rural",E6&gt;5000),4,IF(AND(C6="Industrial",E6&gt;0,E6&lt;=1000),1,IF(AND(C6="Industrial",E6&gt;1000,E6&lt;=3000),2,IF(AND(C6="Industrial",E6&gt;3000,E6&lt;=7000),3,IF(AND(C6="Industrial",E6&gt;7000),4,IF(AND(C6="Comercial",E6&gt;0,E6&lt;=500),1,IF(AND(C6="Comercial",E6&gt;500,E6&lt;=2000),2,IF(AND(C6="Comercial",E6&gt;2000,E6&lt;=5000),3,IF(AND(C6="Comercial",E6&gt;5000),4,IF(OR(C6="",E6=""),"","FODEU"))))))))))))))))))</f>
        <v>1</v>
      </c>
      <c r="U2" t="s">
        <v>186</v>
      </c>
    </row>
    <row r="3" spans="2:21" ht="15" customHeight="1" x14ac:dyDescent="0.25">
      <c r="B3" s="94"/>
      <c r="C3" s="94"/>
      <c r="D3" s="94"/>
      <c r="E3" s="94"/>
      <c r="F3" s="94"/>
      <c r="G3" s="26"/>
      <c r="H3" s="26"/>
      <c r="I3" s="26"/>
      <c r="P3" s="31">
        <v>0.1</v>
      </c>
      <c r="R3" t="s">
        <v>173</v>
      </c>
      <c r="S3" t="str">
        <f>IF(C6="Residencial","B1",IF(C6="Rural","B2",IF(OR(C6="Industrial",C6="Comercial"),"B3",IF(C6="","","FODEU"))))</f>
        <v>B1</v>
      </c>
      <c r="U3" t="s">
        <v>187</v>
      </c>
    </row>
    <row r="4" spans="2:21" x14ac:dyDescent="0.25">
      <c r="P4" s="31">
        <v>0.15</v>
      </c>
      <c r="R4" t="s">
        <v>112</v>
      </c>
    </row>
    <row r="5" spans="2:21" ht="3.75" customHeight="1" thickBot="1" x14ac:dyDescent="0.3">
      <c r="P5" s="31">
        <v>0.2</v>
      </c>
      <c r="R5" t="s">
        <v>119</v>
      </c>
    </row>
    <row r="6" spans="2:21" ht="15.75" customHeight="1" thickBot="1" x14ac:dyDescent="0.3">
      <c r="B6" s="6" t="s">
        <v>0</v>
      </c>
      <c r="C6" s="38" t="str">
        <f>Simulador2!E11</f>
        <v>Residencial</v>
      </c>
      <c r="D6" s="34" t="s">
        <v>171</v>
      </c>
      <c r="E6" s="70">
        <f>Simulador2!N11</f>
        <v>1</v>
      </c>
      <c r="F6" s="18" t="s">
        <v>178</v>
      </c>
      <c r="G6" s="34" t="s">
        <v>185</v>
      </c>
      <c r="H6" s="44" t="str">
        <f>Simulador2!$E$14</f>
        <v>SP</v>
      </c>
      <c r="P6" s="31">
        <v>0.25</v>
      </c>
      <c r="R6" t="s">
        <v>114</v>
      </c>
    </row>
    <row r="7" spans="2:21" ht="12.75" customHeight="1" thickBot="1" x14ac:dyDescent="0.3">
      <c r="E7" s="4"/>
      <c r="P7" s="31">
        <v>0.3</v>
      </c>
      <c r="R7" t="s">
        <v>172</v>
      </c>
    </row>
    <row r="8" spans="2:21" ht="15.75" customHeight="1" x14ac:dyDescent="0.25">
      <c r="C8" s="95" t="s">
        <v>183</v>
      </c>
      <c r="D8" s="95"/>
      <c r="E8" s="95"/>
      <c r="F8" s="96">
        <f>Simulador2!N14</f>
        <v>0</v>
      </c>
      <c r="G8" s="92" t="str">
        <f>IF(F8&lt;0,"Economia de "&amp;TRUNC(SUMIFS(Plan1!E:E,Plan1!A:A,Simulador!$C$6,Plan1!B:B,Simulador!$S$3,Plan1!C:C,Simulador!S2)*E6*F8,2)&amp;" kW","")</f>
        <v/>
      </c>
      <c r="H8" s="93"/>
      <c r="P8" s="31">
        <v>0.35</v>
      </c>
    </row>
    <row r="9" spans="2:21" ht="15.75" customHeight="1" thickBot="1" x14ac:dyDescent="0.3">
      <c r="C9" s="95"/>
      <c r="D9" s="95"/>
      <c r="E9" s="95"/>
      <c r="F9" s="97"/>
      <c r="G9" s="92"/>
      <c r="H9" s="93"/>
      <c r="P9" s="31">
        <v>0.4</v>
      </c>
    </row>
    <row r="10" spans="2:21" ht="6.75" customHeight="1" thickBot="1" x14ac:dyDescent="0.3">
      <c r="C10" s="34"/>
      <c r="D10" s="34"/>
      <c r="E10" s="35"/>
      <c r="F10" s="36"/>
      <c r="P10" s="31">
        <v>0.45</v>
      </c>
    </row>
    <row r="11" spans="2:21" ht="15.75" customHeight="1" x14ac:dyDescent="0.25">
      <c r="C11" s="95" t="s">
        <v>182</v>
      </c>
      <c r="D11" s="95"/>
      <c r="E11" s="95"/>
      <c r="F11" s="96">
        <f>Simulador2!N17</f>
        <v>0</v>
      </c>
      <c r="G11" s="33"/>
      <c r="H11" s="4"/>
      <c r="P11" s="31">
        <v>0.5</v>
      </c>
    </row>
    <row r="12" spans="2:21" ht="15.75" customHeight="1" thickBot="1" x14ac:dyDescent="0.3">
      <c r="C12" s="95"/>
      <c r="D12" s="95"/>
      <c r="E12" s="95"/>
      <c r="F12" s="97"/>
      <c r="G12" s="43" t="str">
        <f>IF(F11&lt;0,"Economia de "&amp;TRUNC(SUMIFS(Plan1!F:F,Plan1!A:A,Simulador!$C$6,Plan1!B:B,Simulador!$S$3,Plan1!C:C,Simulador!S2)*E6*F11,2)&amp;" kW","")</f>
        <v/>
      </c>
      <c r="H12" s="4"/>
      <c r="P12" s="31">
        <v>0.55000000000000004</v>
      </c>
    </row>
    <row r="13" spans="2:21" x14ac:dyDescent="0.25">
      <c r="P13" s="31">
        <v>0.6</v>
      </c>
      <c r="R13">
        <f>IF(C6="Residencial",1.3,IF(H6="MS",1.22,1.23))</f>
        <v>1.3</v>
      </c>
    </row>
    <row r="14" spans="2:21" x14ac:dyDescent="0.25">
      <c r="P14" s="31">
        <v>0.65</v>
      </c>
      <c r="R14" s="65" t="s">
        <v>157</v>
      </c>
      <c r="S14" s="65" t="s">
        <v>179</v>
      </c>
      <c r="T14" s="65" t="s">
        <v>180</v>
      </c>
    </row>
    <row r="15" spans="2:21" x14ac:dyDescent="0.25">
      <c r="P15" s="31">
        <v>0.7</v>
      </c>
      <c r="R15" s="66">
        <f>IF(OR(Simulador2!E11="",Simulador2!N11="",H6=""),"",IF(AND(H6="MS",F8=0),R13*(SUMIFS(Plan1!$E:$E,Plan1!$A:$A,Simulador!$C$6,Plan1!$B:$B,Simulador!$S$3,Plan1!$C:$C,Simulador!$S$2)*$E$6)*SUMIFS(Plan1!$X:$X,Plan1!$S:$S,"Branca",Plan1!$T:$T,Simulador!$S$3,Plan1!$U:$U,Simulador!R14),IF(AND(H6="SP",F8=0),R13*(SUMIFS(Plan1!$E:$E,Plan1!$A:$A,Simulador!$C$6,Plan1!$B:$B,Simulador!$S$3,Plan1!$C:$C,Simulador!$S$2)*$E$6)*SUMIFS(Plan1!$X:$X,Plan1!$S:$S,"Branca",Plan1!$T:$T,Simulador!$S$3,Plan1!$U:$U,Simulador!R14),IF(AND(H6="MS",F8&lt;&gt;0),(1-F8)*R13*(SUMIFS(Plan1!$E:$E,Plan1!$A:$A,Simulador!$C$6,Plan1!$B:$B,Simulador!$S$3,Plan1!$C:$C,Simulador!$S$2)*$E$6)*SUMIFS(Plan1!$X:$X,Plan1!$S:$S,"Branca",Plan1!$T:$T,Simulador!$S$3,Plan1!$U:$U,Simulador!R14),IF(AND(H6="SP",F8&lt;&gt;0),(1-F8)*R13*(SUMIFS(Plan1!$E:$E,Plan1!$A:$A,Simulador!$C$6,Plan1!$B:$B,Simulador!$S$3,Plan1!$C:$C,Simulador!$S$2)*$E$6)*SUMIFS(Plan1!$X:$X,Plan1!$S:$S,"Branca",Plan1!$T:$T,Simulador!$S$3,Plan1!$U:$U,Simulador!R14))))))</f>
        <v>0.19673022019695283</v>
      </c>
      <c r="S15" s="66">
        <f>IF(OR(C6="",E6="",H6=""),"",IF(AND(H6="MS",F11=0),R13*(SUMIFS(Plan1!$F:$F,Plan1!$A:$A,Simulador!$C$6,Plan1!$B:$B,Simulador!$S$3,Plan1!$C:$C,Simulador!$S$2)*$E$6)*SUMIFS(Plan1!$X:$X,Plan1!$S:$S,"Branca",Plan1!$T:$T,Simulador!$S$3,Plan1!$U:$U,Simulador!S14),IF(AND(H6="SP",F11=0),R13*(SUMIFS(Plan1!$F:$F,Plan1!$A:$A,Simulador!$C$6,Plan1!$B:$B,Simulador!$S$3,Plan1!$C:$C,Simulador!$S$2)*$E$6)*SUMIFS(Plan1!$X:$X,Plan1!$S:$S,"Branca",Plan1!$T:$T,Simulador!$S$3,Plan1!$U:$U,Simulador!S14),IF(AND(H6="MS",F11&lt;&gt;0),(1-F11)*R13*(SUMIFS(Plan1!$F:$F,Plan1!$A:$A,Simulador!$C$6,Plan1!$B:$B,Simulador!$S$3,Plan1!$C:$C,Simulador!$S$2)*$E$6)*SUMIFS(Plan1!$X:$X,Plan1!$S:$S,"Branca",Plan1!$T:$T,Simulador!$S$3,Plan1!$U:$U,Simulador!S14),IF(AND(H6="SP",F11&lt;&gt;0),(1-F11)*R13*(SUMIFS(Plan1!$F:$F,Plan1!$A:$A,Simulador!$C$6,Plan1!$B:$B,Simulador!$S$3,Plan1!$C:$C,Simulador!$S$2)*$E$6)*SUMIFS(Plan1!$X:$X,Plan1!$S:$S,"Branca",Plan1!$T:$T,Simulador!$S$3,Plan1!$U:$U,Simulador!S14))))))</f>
        <v>8.4888937212861032E-2</v>
      </c>
      <c r="T15" s="66">
        <f>IF(OR(C6="",E6="",H6=""),"",IF(H6="MS",R13*(SUMIFS(Plan1!$G:$G,Plan1!$A:$A,Simulador!$C$6,Plan1!$B:$B,Simulador!$S$3,Plan1!$C:$C,Simulador!$S$2)*$E$6)*SUMIFS(Plan1!$X:$X,Plan1!$S:$S,"Branca",Plan1!$T:$T,Simulador!$S$3,Plan1!$U:$U,Simulador!T14),R13*(SUMIFS(Plan1!$G:$G,Plan1!$A:$A,Simulador!$C$6,Plan1!$B:$B,Simulador!$S$3,Plan1!$C:$C,Simulador!$S$2)*$E$6)*SUMIFS(Plan1!$X:$X,Plan1!$S:$S,"Branca",Plan1!$T:$T,Simulador!$S$3,Plan1!$U:$U,Simulador!T14)))</f>
        <v>0.45644065922504923</v>
      </c>
      <c r="U15" s="62">
        <f>SUM(R15:T15)</f>
        <v>0.73805981663486309</v>
      </c>
    </row>
    <row r="16" spans="2:21" x14ac:dyDescent="0.25">
      <c r="P16" s="31">
        <v>0.75</v>
      </c>
      <c r="U16" s="17">
        <f>ROUND(IF(H6="MS",1.22*U15,1.23*U15),2)</f>
        <v>0.91</v>
      </c>
    </row>
    <row r="17" spans="5:41" x14ac:dyDescent="0.25">
      <c r="P17" s="31">
        <v>0.8</v>
      </c>
      <c r="R17" t="s">
        <v>174</v>
      </c>
      <c r="S17" t="s">
        <v>175</v>
      </c>
      <c r="X17" s="30"/>
    </row>
    <row r="18" spans="5:41" x14ac:dyDescent="0.25">
      <c r="P18" s="31">
        <v>0.85</v>
      </c>
      <c r="R18" s="61">
        <f>IF(OR(Simulador2!E11="",Simulador2!N11="",Simulador2!E14=""),"",(Simulador2!$N$11*SUMIFS(Plan1!X:X,Plan1!$S:$S,"Conv",Plan1!$T:$T,Simulador!$S$3))*R13)</f>
        <v>0.72156500000000012</v>
      </c>
      <c r="S18" s="30">
        <f>IF(OR(C6="",E6="",H6=""),"",TRUNC(U16-R19,2))</f>
        <v>0.02</v>
      </c>
      <c r="T18" t="str">
        <f>TRUNC(IF(U15-R18&lt;0,(R18-U15)/(SUMIFS(Plan1!X:X,Plan1!T:T,Simulador!$S$3,Plan1!U:U,"Ponta"))),2)&amp;" kW"</f>
        <v>0 kW</v>
      </c>
      <c r="U18" s="63" t="str">
        <f>IF(OR(C6="",E6="",H6=""),"","R$ "&amp;ROUND(S19,2)&amp;" / "&amp;T18)</f>
        <v>R$ 0,01 / 0 kW</v>
      </c>
    </row>
    <row r="19" spans="5:41" x14ac:dyDescent="0.25">
      <c r="F19" s="98" t="s">
        <v>189</v>
      </c>
      <c r="G19" s="98"/>
      <c r="P19" s="31">
        <v>0.9</v>
      </c>
      <c r="R19" s="17">
        <f>ROUND(IF(H6="MS",1.22*R18,1.23*R18),2)</f>
        <v>0.89</v>
      </c>
      <c r="S19" s="17">
        <f>IF(OR(C6="",E6="",H6=""),"",TRUNC(U15-R18,2))</f>
        <v>0.01</v>
      </c>
    </row>
    <row r="20" spans="5:41" x14ac:dyDescent="0.25">
      <c r="L20" s="48">
        <f>SUMIFS(Plan1!E:E,Plan1!$A:$A,Simulador!$C$6,Plan1!$C:$C,Simulador!$S$2)</f>
        <v>0.14239829365223589</v>
      </c>
      <c r="M20" s="48">
        <f>SUMIFS(Plan1!F:F,Plan1!$A:$A,Simulador!$C$6,Plan1!$C:$C,Simulador!$S$2)</f>
        <v>9.4903325976559538E-2</v>
      </c>
      <c r="N20" s="48">
        <f>SUMIFS(Plan1!G:G,Plan1!$A:$A,Simulador!$C$6,Plan1!$C:$C,Simulador!$S$2)</f>
        <v>0.76269838037120452</v>
      </c>
      <c r="P20" s="31">
        <v>0.95</v>
      </c>
      <c r="S20" s="64">
        <f>IF(OR(C6="",E6="",H6=""),"",IF(R18-U15&gt;0,1-(U15/R18),IF(U15-R18&gt;0,1-(R18/U15),0)))</f>
        <v>2.234888861728046E-2</v>
      </c>
    </row>
    <row r="21" spans="5:41" x14ac:dyDescent="0.25">
      <c r="P21" s="31">
        <v>1</v>
      </c>
    </row>
    <row r="22" spans="5:41" x14ac:dyDescent="0.25">
      <c r="P22" s="31"/>
      <c r="Q22" s="67"/>
      <c r="R22" s="68">
        <v>4.1666666666666664E-2</v>
      </c>
      <c r="S22" s="68">
        <v>8.3333333333333301E-2</v>
      </c>
      <c r="T22" s="68">
        <v>0.125</v>
      </c>
      <c r="U22" s="68">
        <v>0.16666666666666699</v>
      </c>
      <c r="V22" s="68">
        <v>0.20833333333333301</v>
      </c>
      <c r="W22" s="68">
        <v>0.25</v>
      </c>
      <c r="X22" s="68">
        <v>0.29166666666666702</v>
      </c>
      <c r="Y22" s="68">
        <v>0.33333333333333298</v>
      </c>
      <c r="Z22" s="68">
        <v>0.375</v>
      </c>
      <c r="AA22" s="68">
        <v>0.41666666666666702</v>
      </c>
      <c r="AB22" s="68">
        <v>0.45833333333333298</v>
      </c>
      <c r="AC22" s="68">
        <v>0.5</v>
      </c>
      <c r="AD22" s="68">
        <v>0.54166666666666696</v>
      </c>
      <c r="AE22" s="68">
        <v>0.58333333333333304</v>
      </c>
      <c r="AF22" s="68">
        <v>0.625</v>
      </c>
      <c r="AG22" s="68">
        <v>0.66666666666666696</v>
      </c>
      <c r="AH22" s="68">
        <v>0.70833333333333304</v>
      </c>
      <c r="AI22" s="68">
        <v>0.75</v>
      </c>
      <c r="AJ22" s="68">
        <v>0.79166666666666696</v>
      </c>
      <c r="AK22" s="68">
        <v>0.83333333333333304</v>
      </c>
      <c r="AL22" s="68">
        <v>0.875</v>
      </c>
      <c r="AM22" s="68">
        <v>0.91666666666666696</v>
      </c>
      <c r="AN22" s="68">
        <v>0.95833333333333304</v>
      </c>
      <c r="AO22" s="68">
        <v>1</v>
      </c>
    </row>
    <row r="23" spans="5:41" x14ac:dyDescent="0.25">
      <c r="Q23" s="67" t="s">
        <v>176</v>
      </c>
      <c r="R23" s="69">
        <f>IF(OR(C6="Residencial Baixa Renda",C6="Iluminação Pública"),0,SUMIFS('Curvas por Estrato 96 bloques'!DH:DH,'Curvas por Estrato 96 bloques'!$DE:$DE,Simulador!$C$6,'Curvas por Estrato 96 bloques'!$DF:$DF,Simulador!$S$2,'Curvas por Estrato 96 bloques'!$DG:$DG,"Habil"))</f>
        <v>9.2567391304347796E-2</v>
      </c>
      <c r="S23" s="69">
        <f>SUMIFS('Curvas por Estrato 96 bloques'!DI:DI,'Curvas por Estrato 96 bloques'!$DE:$DE,Simulador!$C$6,'Curvas por Estrato 96 bloques'!$DF:$DF,Simulador!$S$2,'Curvas por Estrato 96 bloques'!$DG:$DG,"Habil")</f>
        <v>9.9890217391304395E-2</v>
      </c>
      <c r="T23" s="69">
        <f>SUMIFS('Curvas por Estrato 96 bloques'!DJ:DJ,'Curvas por Estrato 96 bloques'!$DE:$DE,Simulador!$C$6,'Curvas por Estrato 96 bloques'!$DF:$DF,Simulador!$S$2,'Curvas por Estrato 96 bloques'!$DG:$DG,"Habil")</f>
        <v>9.8027173913043497E-2</v>
      </c>
      <c r="U23" s="69">
        <f>SUMIFS('Curvas por Estrato 96 bloques'!DK:DK,'Curvas por Estrato 96 bloques'!$DE:$DE,Simulador!$C$6,'Curvas por Estrato 96 bloques'!$DF:$DF,Simulador!$S$2,'Curvas por Estrato 96 bloques'!$DG:$DG,"Habil")</f>
        <v>0.110807608695652</v>
      </c>
      <c r="V23" s="69">
        <f>SUMIFS('Curvas por Estrato 96 bloques'!DL:DL,'Curvas por Estrato 96 bloques'!$DE:$DE,Simulador!$C$6,'Curvas por Estrato 96 bloques'!$DF:$DF,Simulador!$S$2,'Curvas por Estrato 96 bloques'!$DG:$DG,"Habil")</f>
        <v>0.11804782608695701</v>
      </c>
      <c r="W23" s="69">
        <f>SUMIFS('Curvas por Estrato 96 bloques'!DM:DM,'Curvas por Estrato 96 bloques'!$DE:$DE,Simulador!$C$6,'Curvas por Estrato 96 bloques'!$DF:$DF,Simulador!$S$2,'Curvas por Estrato 96 bloques'!$DG:$DG,"Habil")</f>
        <v>0.116294565217391</v>
      </c>
      <c r="X23" s="69">
        <f>SUMIFS('Curvas por Estrato 96 bloques'!DN:DN,'Curvas por Estrato 96 bloques'!$DE:$DE,Simulador!$C$6,'Curvas por Estrato 96 bloques'!$DF:$DF,Simulador!$S$2,'Curvas por Estrato 96 bloques'!$DG:$DG,"Habil")</f>
        <v>0.15123478260869599</v>
      </c>
      <c r="Y23" s="69">
        <f>SUMIFS('Curvas por Estrato 96 bloques'!DO:DO,'Curvas por Estrato 96 bloques'!$DE:$DE,Simulador!$C$6,'Curvas por Estrato 96 bloques'!$DF:$DF,Simulador!$S$2,'Curvas por Estrato 96 bloques'!$DG:$DG,"Habil")</f>
        <v>0.108234782608696</v>
      </c>
      <c r="Z23" s="69">
        <f>SUMIFS('Curvas por Estrato 96 bloques'!DP:DP,'Curvas por Estrato 96 bloques'!$DE:$DE,Simulador!$C$6,'Curvas por Estrato 96 bloques'!$DF:$DF,Simulador!$S$2,'Curvas por Estrato 96 bloques'!$DG:$DG,"Habil")</f>
        <v>9.3299999999999994E-2</v>
      </c>
      <c r="AA23" s="69">
        <f>SUMIFS('Curvas por Estrato 96 bloques'!DQ:DQ,'Curvas por Estrato 96 bloques'!$DE:$DE,Simulador!$C$6,'Curvas por Estrato 96 bloques'!$DF:$DF,Simulador!$S$2,'Curvas por Estrato 96 bloques'!$DG:$DG,"Habil")</f>
        <v>9.9685869565217397E-2</v>
      </c>
      <c r="AB23" s="69">
        <f>SUMIFS('Curvas por Estrato 96 bloques'!DR:DR,'Curvas por Estrato 96 bloques'!$DE:$DE,Simulador!$C$6,'Curvas por Estrato 96 bloques'!$DF:$DF,Simulador!$S$2,'Curvas por Estrato 96 bloques'!$DG:$DG,"Habil")</f>
        <v>8.8974999999999999E-2</v>
      </c>
      <c r="AC23" s="69">
        <f>SUMIFS('Curvas por Estrato 96 bloques'!DS:DS,'Curvas por Estrato 96 bloques'!$DE:$DE,Simulador!$C$6,'Curvas por Estrato 96 bloques'!$DF:$DF,Simulador!$S$2,'Curvas por Estrato 96 bloques'!$DG:$DG,"Habil")</f>
        <v>0.10023369565217401</v>
      </c>
      <c r="AD23" s="69">
        <f>SUMIFS('Curvas por Estrato 96 bloques'!DT:DT,'Curvas por Estrato 96 bloques'!$DE:$DE,Simulador!$C$6,'Curvas por Estrato 96 bloques'!$DF:$DF,Simulador!$S$2,'Curvas por Estrato 96 bloques'!$DG:$DG,"Habil")</f>
        <v>9.25086956521739E-2</v>
      </c>
      <c r="AE23" s="69">
        <f>SUMIFS('Curvas por Estrato 96 bloques'!DU:DU,'Curvas por Estrato 96 bloques'!$DE:$DE,Simulador!$C$6,'Curvas por Estrato 96 bloques'!$DF:$DF,Simulador!$S$2,'Curvas por Estrato 96 bloques'!$DG:$DG,"Habil")</f>
        <v>8.5390217391304396E-2</v>
      </c>
      <c r="AF23" s="69">
        <f>SUMIFS('Curvas por Estrato 96 bloques'!DV:DV,'Curvas por Estrato 96 bloques'!$DE:$DE,Simulador!$C$6,'Curvas por Estrato 96 bloques'!$DF:$DF,Simulador!$S$2,'Curvas por Estrato 96 bloques'!$DG:$DG,"Habil")</f>
        <v>0.12265</v>
      </c>
      <c r="AG23" s="69">
        <f>SUMIFS('Curvas por Estrato 96 bloques'!DW:DW,'Curvas por Estrato 96 bloques'!$DE:$DE,Simulador!$C$6,'Curvas por Estrato 96 bloques'!$DF:$DF,Simulador!$S$2,'Curvas por Estrato 96 bloques'!$DG:$DG,"Habil")</f>
        <v>0.11326304347826099</v>
      </c>
      <c r="AH23" s="69">
        <f>SUMIFS('Curvas por Estrato 96 bloques'!DX:DX,'Curvas por Estrato 96 bloques'!$DE:$DE,Simulador!$C$6,'Curvas por Estrato 96 bloques'!$DF:$DF,Simulador!$S$2,'Curvas por Estrato 96 bloques'!$DG:$DG,"Habil")</f>
        <v>0.14453804347826099</v>
      </c>
      <c r="AI23" s="69">
        <f>SUMIFS('Curvas por Estrato 96 bloques'!DY:DY,'Curvas por Estrato 96 bloques'!$DE:$DE,Simulador!$C$6,'Curvas por Estrato 96 bloques'!$DF:$DF,Simulador!$S$2,'Curvas por Estrato 96 bloques'!$DG:$DG,"Habil")</f>
        <v>0.14354456521739101</v>
      </c>
      <c r="AJ23" s="69">
        <f>SUMIFS('Curvas por Estrato 96 bloques'!DZ:DZ,'Curvas por Estrato 96 bloques'!$DE:$DE,Simulador!$C$6,'Curvas por Estrato 96 bloques'!$DF:$DF,Simulador!$S$2,'Curvas por Estrato 96 bloques'!$DG:$DG,"Habil")</f>
        <v>0.199248913043478</v>
      </c>
      <c r="AK23" s="69">
        <f>SUMIFS('Curvas por Estrato 96 bloques'!EA:EA,'Curvas por Estrato 96 bloques'!$DE:$DE,Simulador!$C$6,'Curvas por Estrato 96 bloques'!$DF:$DF,Simulador!$S$2,'Curvas por Estrato 96 bloques'!$DG:$DG,"Habil")</f>
        <v>0.186742391304348</v>
      </c>
      <c r="AL23" s="69">
        <f>SUMIFS('Curvas por Estrato 96 bloques'!EB:EB,'Curvas por Estrato 96 bloques'!$DE:$DE,Simulador!$C$6,'Curvas por Estrato 96 bloques'!$DF:$DF,Simulador!$S$2,'Curvas por Estrato 96 bloques'!$DG:$DG,"Habil")</f>
        <v>0.23316195652173899</v>
      </c>
      <c r="AM23" s="69">
        <f>SUMIFS('Curvas por Estrato 96 bloques'!EC:EC,'Curvas por Estrato 96 bloques'!$DE:$DE,Simulador!$C$6,'Curvas por Estrato 96 bloques'!$DF:$DF,Simulador!$S$2,'Curvas por Estrato 96 bloques'!$DG:$DG,"Habil")</f>
        <v>0.15796847826086999</v>
      </c>
      <c r="AN23" s="69">
        <f>SUMIFS('Curvas por Estrato 96 bloques'!ED:ED,'Curvas por Estrato 96 bloques'!$DE:$DE,Simulador!$C$6,'Curvas por Estrato 96 bloques'!$DF:$DF,Simulador!$S$2,'Curvas por Estrato 96 bloques'!$DG:$DG,"Habil")</f>
        <v>0.13397500000000001</v>
      </c>
      <c r="AO23" s="69">
        <f>SUMIFS('Curvas por Estrato 96 bloques'!EE:EE,'Curvas por Estrato 96 bloques'!$DE:$DE,Simulador!$C$6,'Curvas por Estrato 96 bloques'!$DF:$DF,Simulador!$S$2,'Curvas por Estrato 96 bloques'!$DG:$DG,"Habil")</f>
        <v>0.119036956521739</v>
      </c>
    </row>
    <row r="24" spans="5:41" x14ac:dyDescent="0.25">
      <c r="Q24" s="67" t="s">
        <v>177</v>
      </c>
      <c r="R24" s="69">
        <f>SUMIFS('Curvas por Estrato 96 bloques'!DH:DH,'Curvas por Estrato 96 bloques'!$DE:$DE,Simulador!$C$6,'Curvas por Estrato 96 bloques'!$DF:$DF,Simulador!$S$2,'Curvas por Estrato 96 bloques'!$DG:$DG,"Sabado")</f>
        <v>8.7878260869565197E-2</v>
      </c>
      <c r="S24" s="69">
        <f>SUMIFS('Curvas por Estrato 96 bloques'!DI:DI,'Curvas por Estrato 96 bloques'!$DE:$DE,Simulador!$C$6,'Curvas por Estrato 96 bloques'!$DF:$DF,Simulador!$S$2,'Curvas por Estrato 96 bloques'!$DG:$DG,"Sabado")</f>
        <v>0.111108695652174</v>
      </c>
      <c r="T24" s="69">
        <f>SUMIFS('Curvas por Estrato 96 bloques'!DJ:DJ,'Curvas por Estrato 96 bloques'!$DE:$DE,Simulador!$C$6,'Curvas por Estrato 96 bloques'!$DF:$DF,Simulador!$S$2,'Curvas por Estrato 96 bloques'!$DG:$DG,"Sabado")</f>
        <v>0.113907608695652</v>
      </c>
      <c r="U24" s="69">
        <f>SUMIFS('Curvas por Estrato 96 bloques'!DK:DK,'Curvas por Estrato 96 bloques'!$DE:$DE,Simulador!$C$6,'Curvas por Estrato 96 bloques'!$DF:$DF,Simulador!$S$2,'Curvas por Estrato 96 bloques'!$DG:$DG,"Sabado")</f>
        <v>0.106692391304348</v>
      </c>
      <c r="V24" s="69">
        <f>SUMIFS('Curvas por Estrato 96 bloques'!DL:DL,'Curvas por Estrato 96 bloques'!$DE:$DE,Simulador!$C$6,'Curvas por Estrato 96 bloques'!$DF:$DF,Simulador!$S$2,'Curvas por Estrato 96 bloques'!$DG:$DG,"Sabado")</f>
        <v>8.1617391304347794E-2</v>
      </c>
      <c r="W24" s="69">
        <f>SUMIFS('Curvas por Estrato 96 bloques'!DM:DM,'Curvas por Estrato 96 bloques'!$DE:$DE,Simulador!$C$6,'Curvas por Estrato 96 bloques'!$DF:$DF,Simulador!$S$2,'Curvas por Estrato 96 bloques'!$DG:$DG,"Sabado")</f>
        <v>8.5265217391304396E-2</v>
      </c>
      <c r="X24" s="69">
        <f>SUMIFS('Curvas por Estrato 96 bloques'!DN:DN,'Curvas por Estrato 96 bloques'!$DE:$DE,Simulador!$C$6,'Curvas por Estrato 96 bloques'!$DF:$DF,Simulador!$S$2,'Curvas por Estrato 96 bloques'!$DG:$DG,"Sabado")</f>
        <v>9.5899999999999999E-2</v>
      </c>
      <c r="Y24" s="69">
        <f>SUMIFS('Curvas por Estrato 96 bloques'!DO:DO,'Curvas por Estrato 96 bloques'!$DE:$DE,Simulador!$C$6,'Curvas por Estrato 96 bloques'!$DF:$DF,Simulador!$S$2,'Curvas por Estrato 96 bloques'!$DG:$DG,"Sabado")</f>
        <v>0.115557608695652</v>
      </c>
      <c r="Z24" s="69">
        <f>SUMIFS('Curvas por Estrato 96 bloques'!DP:DP,'Curvas por Estrato 96 bloques'!$DE:$DE,Simulador!$C$6,'Curvas por Estrato 96 bloques'!$DF:$DF,Simulador!$S$2,'Curvas por Estrato 96 bloques'!$DG:$DG,"Sabado")</f>
        <v>9.18130434782609E-2</v>
      </c>
      <c r="AA24" s="69">
        <f>SUMIFS('Curvas por Estrato 96 bloques'!DQ:DQ,'Curvas por Estrato 96 bloques'!$DE:$DE,Simulador!$C$6,'Curvas por Estrato 96 bloques'!$DF:$DF,Simulador!$S$2,'Curvas por Estrato 96 bloques'!$DG:$DG,"Sabado")</f>
        <v>9.9156521739130393E-2</v>
      </c>
      <c r="AB24" s="69">
        <f>SUMIFS('Curvas por Estrato 96 bloques'!DR:DR,'Curvas por Estrato 96 bloques'!$DE:$DE,Simulador!$C$6,'Curvas por Estrato 96 bloques'!$DF:$DF,Simulador!$S$2,'Curvas por Estrato 96 bloques'!$DG:$DG,"Sabado")</f>
        <v>9.64402173913044E-2</v>
      </c>
      <c r="AC24" s="69">
        <f>SUMIFS('Curvas por Estrato 96 bloques'!DS:DS,'Curvas por Estrato 96 bloques'!$DE:$DE,Simulador!$C$6,'Curvas por Estrato 96 bloques'!$DF:$DF,Simulador!$S$2,'Curvas por Estrato 96 bloques'!$DG:$DG,"Sabado")</f>
        <v>9.1047826086956496E-2</v>
      </c>
      <c r="AD24" s="69">
        <f>SUMIFS('Curvas por Estrato 96 bloques'!DT:DT,'Curvas por Estrato 96 bloques'!$DE:$DE,Simulador!$C$6,'Curvas por Estrato 96 bloques'!$DF:$DF,Simulador!$S$2,'Curvas por Estrato 96 bloques'!$DG:$DG,"Sabado")</f>
        <v>9.7647826086956505E-2</v>
      </c>
      <c r="AE24" s="69">
        <f>SUMIFS('Curvas por Estrato 96 bloques'!DU:DU,'Curvas por Estrato 96 bloques'!$DE:$DE,Simulador!$C$6,'Curvas por Estrato 96 bloques'!$DF:$DF,Simulador!$S$2,'Curvas por Estrato 96 bloques'!$DG:$DG,"Sabado")</f>
        <v>0.117675</v>
      </c>
      <c r="AF24" s="69">
        <f>SUMIFS('Curvas por Estrato 96 bloques'!DV:DV,'Curvas por Estrato 96 bloques'!$DE:$DE,Simulador!$C$6,'Curvas por Estrato 96 bloques'!$DF:$DF,Simulador!$S$2,'Curvas por Estrato 96 bloques'!$DG:$DG,"Sabado")</f>
        <v>0.12522282608695701</v>
      </c>
      <c r="AG24" s="69">
        <f>SUMIFS('Curvas por Estrato 96 bloques'!DW:DW,'Curvas por Estrato 96 bloques'!$DE:$DE,Simulador!$C$6,'Curvas por Estrato 96 bloques'!$DF:$DF,Simulador!$S$2,'Curvas por Estrato 96 bloques'!$DG:$DG,"Sabado")</f>
        <v>0.116282608695652</v>
      </c>
      <c r="AH24" s="69">
        <f>SUMIFS('Curvas por Estrato 96 bloques'!DX:DX,'Curvas por Estrato 96 bloques'!$DE:$DE,Simulador!$C$6,'Curvas por Estrato 96 bloques'!$DF:$DF,Simulador!$S$2,'Curvas por Estrato 96 bloques'!$DG:$DG,"Sabado")</f>
        <v>0.12765760869565199</v>
      </c>
      <c r="AI24" s="69">
        <f>SUMIFS('Curvas por Estrato 96 bloques'!DY:DY,'Curvas por Estrato 96 bloques'!$DE:$DE,Simulador!$C$6,'Curvas por Estrato 96 bloques'!$DF:$DF,Simulador!$S$2,'Curvas por Estrato 96 bloques'!$DG:$DG,"Sabado")</f>
        <v>0.16160108695652201</v>
      </c>
      <c r="AJ24" s="69">
        <f>SUMIFS('Curvas por Estrato 96 bloques'!DZ:DZ,'Curvas por Estrato 96 bloques'!$DE:$DE,Simulador!$C$6,'Curvas por Estrato 96 bloques'!$DF:$DF,Simulador!$S$2,'Curvas por Estrato 96 bloques'!$DG:$DG,"Sabado")</f>
        <v>0.180740217391304</v>
      </c>
      <c r="AK24" s="69">
        <f>SUMIFS('Curvas por Estrato 96 bloques'!EA:EA,'Curvas por Estrato 96 bloques'!$DE:$DE,Simulador!$C$6,'Curvas por Estrato 96 bloques'!$DF:$DF,Simulador!$S$2,'Curvas por Estrato 96 bloques'!$DG:$DG,"Sabado")</f>
        <v>0.17852934782608701</v>
      </c>
      <c r="AL24" s="69">
        <f>SUMIFS('Curvas por Estrato 96 bloques'!EB:EB,'Curvas por Estrato 96 bloques'!$DE:$DE,Simulador!$C$6,'Curvas por Estrato 96 bloques'!$DF:$DF,Simulador!$S$2,'Curvas por Estrato 96 bloques'!$DG:$DG,"Sabado")</f>
        <v>0.17910978260869601</v>
      </c>
      <c r="AM24" s="69">
        <f>SUMIFS('Curvas por Estrato 96 bloques'!EC:EC,'Curvas por Estrato 96 bloques'!$DE:$DE,Simulador!$C$6,'Curvas por Estrato 96 bloques'!$DF:$DF,Simulador!$S$2,'Curvas por Estrato 96 bloques'!$DG:$DG,"Sabado")</f>
        <v>0.12499673913043501</v>
      </c>
      <c r="AN24" s="69">
        <f>SUMIFS('Curvas por Estrato 96 bloques'!ED:ED,'Curvas por Estrato 96 bloques'!$DE:$DE,Simulador!$C$6,'Curvas por Estrato 96 bloques'!$DF:$DF,Simulador!$S$2,'Curvas por Estrato 96 bloques'!$DG:$DG,"Sabado")</f>
        <v>0.115044565217391</v>
      </c>
      <c r="AO24" s="69">
        <f>SUMIFS('Curvas por Estrato 96 bloques'!EE:EE,'Curvas por Estrato 96 bloques'!$DE:$DE,Simulador!$C$6,'Curvas por Estrato 96 bloques'!$DF:$DF,Simulador!$S$2,'Curvas por Estrato 96 bloques'!$DG:$DG,"Sabado")</f>
        <v>0.104992391304348</v>
      </c>
    </row>
    <row r="25" spans="5:41" x14ac:dyDescent="0.25"/>
    <row r="26" spans="5:41" x14ac:dyDescent="0.25">
      <c r="Q26" t="str">
        <f>IF(C6="Residencial Baixa Renda","Classe não elegivel para utilização da Tarifa Branca. Para a utilização, será necessário a desistencia do perfil Baixa Renda",IF(C6="Iluminação Pública","Classe não elegivel para utilização da Tarida Branca",IF(OR(C6="",E6=""),"","ALERTA!
Esta é um SIMULAÇÃO baseada no perfil de consumidores da sua classe de consumo")))</f>
        <v>ALERTA!
Esta é um SIMULAÇÃO baseada no perfil de consumidores da sua classe de consumo</v>
      </c>
    </row>
    <row r="27" spans="5:41" x14ac:dyDescent="0.25">
      <c r="M27">
        <f>5/4</f>
        <v>1.25</v>
      </c>
    </row>
    <row r="28" spans="5:41" ht="15.75" thickBot="1" x14ac:dyDescent="0.3">
      <c r="E28" s="46"/>
      <c r="F28" s="46"/>
      <c r="G28" s="47"/>
    </row>
    <row r="29" spans="5:41" ht="15.75" thickBot="1" x14ac:dyDescent="0.3">
      <c r="E29" s="91" t="s">
        <v>184</v>
      </c>
      <c r="F29" s="91"/>
      <c r="G29" s="42">
        <f>Q30</f>
        <v>0</v>
      </c>
    </row>
    <row r="30" spans="5:41" x14ac:dyDescent="0.25">
      <c r="M30">
        <f>IF(S18&lt;0,-S18/(SUMIFS(Plan1!X:X,Plan1!T:T,Simulador!$S$3,Plan1!U:U,"Ponta")),0)</f>
        <v>0</v>
      </c>
      <c r="P30" t="s">
        <v>190</v>
      </c>
      <c r="Q30" s="63">
        <f>ABS(IF(S18&lt;0,ROUND((S18/1.35),0)))</f>
        <v>0</v>
      </c>
    </row>
    <row r="31" spans="5:41" x14ac:dyDescent="0.25">
      <c r="M31">
        <f>ROUND(M30/M27,2)</f>
        <v>0</v>
      </c>
    </row>
    <row r="32" spans="5:41" x14ac:dyDescent="0.25"/>
    <row r="33" spans="16:16" x14ac:dyDescent="0.25">
      <c r="P33" s="45" t="s">
        <v>188</v>
      </c>
    </row>
    <row r="34" spans="16:16" x14ac:dyDescent="0.25"/>
    <row r="35" spans="16:16" x14ac:dyDescent="0.25"/>
    <row r="36" spans="16:16" x14ac:dyDescent="0.25"/>
    <row r="37" spans="16:16" x14ac:dyDescent="0.25"/>
    <row r="38" spans="16:16" x14ac:dyDescent="0.25"/>
    <row r="39" spans="16:16" x14ac:dyDescent="0.25"/>
    <row r="40" spans="16:16" x14ac:dyDescent="0.25"/>
    <row r="41" spans="16:16" x14ac:dyDescent="0.25"/>
    <row r="42" spans="16:16" ht="9.75" customHeight="1" x14ac:dyDescent="0.25"/>
    <row r="43" spans="16:16" x14ac:dyDescent="0.25"/>
  </sheetData>
  <customSheetViews>
    <customSheetView guid="{D00A03F7-A537-475E-B37A-83CFB7A24E47}" showGridLines="0" hiddenRows="1" topLeftCell="A2">
      <selection activeCell="G6" sqref="G6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8">
    <mergeCell ref="E29:F29"/>
    <mergeCell ref="G8:H9"/>
    <mergeCell ref="B2:F3"/>
    <mergeCell ref="C8:E9"/>
    <mergeCell ref="C11:E12"/>
    <mergeCell ref="F8:F9"/>
    <mergeCell ref="F11:F12"/>
    <mergeCell ref="F19:G19"/>
  </mergeCells>
  <dataValidations count="3">
    <dataValidation type="list" allowBlank="1" showInputMessage="1" showErrorMessage="1" sqref="F8 F11" xr:uid="{00000000-0002-0000-0300-000000000000}">
      <formula1>$P$1:$P$21</formula1>
    </dataValidation>
    <dataValidation type="list" allowBlank="1" showInputMessage="1" showErrorMessage="1" sqref="H6" xr:uid="{00000000-0002-0000-0300-000001000000}">
      <formula1>$U$2:$U$3</formula1>
    </dataValidation>
    <dataValidation type="list" allowBlank="1" showInputMessage="1" showErrorMessage="1" sqref="C6" xr:uid="{00000000-0002-0000-0300-000002000000}">
      <formula1>$R$2:$R$6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"/>
  <dimension ref="A1:AH24"/>
  <sheetViews>
    <sheetView workbookViewId="0"/>
  </sheetViews>
  <sheetFormatPr defaultRowHeight="15" x14ac:dyDescent="0.25"/>
  <cols>
    <col min="1" max="1" width="12.7109375" customWidth="1"/>
    <col min="3" max="3" width="4.140625" customWidth="1"/>
    <col min="4" max="4" width="15" customWidth="1"/>
    <col min="9" max="11" width="0" hidden="1" customWidth="1"/>
    <col min="12" max="12" width="10.42578125" hidden="1" customWidth="1"/>
    <col min="13" max="14" width="0" hidden="1" customWidth="1"/>
    <col min="15" max="15" width="10.5703125" hidden="1" customWidth="1"/>
    <col min="16" max="16" width="9.5703125" hidden="1" customWidth="1"/>
    <col min="17" max="17" width="12.140625" hidden="1" customWidth="1"/>
    <col min="18" max="18" width="0" hidden="1" customWidth="1"/>
    <col min="27" max="27" width="0" hidden="1" customWidth="1"/>
  </cols>
  <sheetData>
    <row r="1" spans="1:34" ht="30" customHeight="1" x14ac:dyDescent="0.25">
      <c r="A1" s="29" t="s">
        <v>153</v>
      </c>
      <c r="B1" s="27"/>
      <c r="C1" s="27"/>
      <c r="D1" s="27"/>
      <c r="E1" s="27"/>
      <c r="F1" s="27"/>
      <c r="G1" s="28"/>
    </row>
    <row r="2" spans="1:34" ht="30.75" thickBot="1" x14ac:dyDescent="0.3">
      <c r="A2" s="19" t="s">
        <v>152</v>
      </c>
      <c r="B2" s="19" t="s">
        <v>151</v>
      </c>
      <c r="C2" s="20" t="s">
        <v>121</v>
      </c>
      <c r="D2" s="20" t="s">
        <v>122</v>
      </c>
      <c r="E2" s="20" t="s">
        <v>157</v>
      </c>
      <c r="F2" s="20" t="s">
        <v>159</v>
      </c>
      <c r="G2" s="20" t="s">
        <v>158</v>
      </c>
    </row>
    <row r="3" spans="1:34" ht="15.75" thickBot="1" x14ac:dyDescent="0.3">
      <c r="A3" s="21" t="s">
        <v>107</v>
      </c>
      <c r="B3" s="21" t="s">
        <v>107</v>
      </c>
      <c r="C3" s="21">
        <v>1</v>
      </c>
      <c r="D3" s="22" t="s">
        <v>123</v>
      </c>
      <c r="E3" s="23" t="s">
        <v>156</v>
      </c>
      <c r="F3" s="23" t="s">
        <v>156</v>
      </c>
      <c r="G3" s="23" t="s">
        <v>156</v>
      </c>
      <c r="O3" s="15">
        <f>IF(AND(O4="Residencial",P4&gt;500,P4&lt;=1000),4,IF(AND(O4="Residencial",P4&gt;1000),5,IF(AND(O4="Rural",P4&gt;500,P4&lt;=1000),2,IF(AND(O4="Rural",P4&gt;1000,P4&lt;=5000),3,IF(AND(O4="Rural",P4&gt;5000),4,IF(AND(O4="Industrial",P4&gt;500,P4&lt;=1000),1,IF(AND(O4="Industrial",P4&gt;1000,P4&lt;=3000),2,IF(AND(O4="Industrial",P4&gt;3000,P4&lt;=7000),3,IF(AND(O4="Industrial",P4&gt;1000),4,IF(AND(O4="Comercial",P4&gt;500,P4&lt;=2000),2,IF(AND(O4="Comercial",P4&gt;2000,P4&lt;=5000),3,IF(AND(O4="Comercial",P4&gt;5000),4,IF(OR(O4="",P4=""),"","FODEU")))))))))))))</f>
        <v>4</v>
      </c>
      <c r="P3" s="15" t="str">
        <f>IF(O4="Residencial","B1",IF(O4="Rural","B2",IF(OR(O4="Industrial",O4="Comercial"),"B3",IF(O4="","","FODEU"))))</f>
        <v>B1</v>
      </c>
    </row>
    <row r="4" spans="1:34" ht="15.75" thickBot="1" x14ac:dyDescent="0.3">
      <c r="A4" s="21" t="s">
        <v>107</v>
      </c>
      <c r="B4" s="21" t="s">
        <v>107</v>
      </c>
      <c r="C4" s="21">
        <v>2</v>
      </c>
      <c r="D4" s="22" t="s">
        <v>124</v>
      </c>
      <c r="E4" s="23" t="s">
        <v>156</v>
      </c>
      <c r="F4" s="23" t="s">
        <v>156</v>
      </c>
      <c r="G4" s="23" t="s">
        <v>156</v>
      </c>
      <c r="O4" s="16" t="s">
        <v>117</v>
      </c>
      <c r="P4" s="15">
        <v>550</v>
      </c>
      <c r="S4" s="37" t="s">
        <v>160</v>
      </c>
      <c r="T4" s="37" t="s">
        <v>161</v>
      </c>
      <c r="U4" s="37" t="s">
        <v>162</v>
      </c>
      <c r="V4" s="37" t="s">
        <v>163</v>
      </c>
      <c r="W4" s="37" t="s">
        <v>164</v>
      </c>
      <c r="X4" s="37" t="s">
        <v>165</v>
      </c>
      <c r="AA4" s="11" t="s">
        <v>117</v>
      </c>
    </row>
    <row r="5" spans="1:34" x14ac:dyDescent="0.25">
      <c r="A5" s="21" t="s">
        <v>107</v>
      </c>
      <c r="B5" s="21" t="s">
        <v>107</v>
      </c>
      <c r="C5" s="21">
        <v>3</v>
      </c>
      <c r="D5" s="22" t="s">
        <v>125</v>
      </c>
      <c r="E5" s="23" t="s">
        <v>156</v>
      </c>
      <c r="F5" s="23" t="s">
        <v>156</v>
      </c>
      <c r="G5" s="23" t="s">
        <v>156</v>
      </c>
      <c r="O5" t="s">
        <v>157</v>
      </c>
      <c r="P5" t="s">
        <v>159</v>
      </c>
      <c r="Q5" t="s">
        <v>158</v>
      </c>
      <c r="S5" s="37" t="s">
        <v>166</v>
      </c>
      <c r="T5" s="37" t="s">
        <v>128</v>
      </c>
      <c r="U5" s="37" t="s">
        <v>167</v>
      </c>
      <c r="V5" s="37">
        <v>0.67513999999999996</v>
      </c>
      <c r="W5" s="37">
        <v>0.38758999999999999</v>
      </c>
      <c r="X5" s="37">
        <f t="shared" ref="X5:X16" si="0">SUM(V5:W5)</f>
        <v>1.06273</v>
      </c>
      <c r="AA5" s="11" t="s">
        <v>119</v>
      </c>
      <c r="AG5" s="31"/>
      <c r="AH5" s="31"/>
    </row>
    <row r="6" spans="1:34" x14ac:dyDescent="0.25">
      <c r="A6" s="21" t="s">
        <v>107</v>
      </c>
      <c r="B6" s="21" t="s">
        <v>107</v>
      </c>
      <c r="C6" s="21">
        <v>4</v>
      </c>
      <c r="D6" s="22" t="s">
        <v>126</v>
      </c>
      <c r="E6" s="23" t="s">
        <v>156</v>
      </c>
      <c r="F6" s="23" t="s">
        <v>156</v>
      </c>
      <c r="G6" s="23" t="s">
        <v>156</v>
      </c>
      <c r="O6" s="17">
        <f>(SUMIFS(E:E,$A:$A,$O$4,$C:$C,$O$3)*$P$4)*SUMIFS($X:$X,$T:$T,$P$3,$U:$U,O5)</f>
        <v>74.475069263307219</v>
      </c>
      <c r="P6" s="17">
        <f>(SUMIFS(F:F,$A:$A,$O$4,$C:$C,$O$3)*$P$4)*SUMIFS($X:$X,$T:$T,$P$3,$U:$U,P5)</f>
        <v>0</v>
      </c>
      <c r="Q6" s="17">
        <f>(SUMIFS(G:G,$A:$A,$O$4,$C:$C,$O$3)*$P$4)*SUMIFS($X:$X,$T:$T,$P$3,$U:$U,Q5)</f>
        <v>0</v>
      </c>
      <c r="S6" s="37" t="s">
        <v>166</v>
      </c>
      <c r="T6" s="37" t="s">
        <v>128</v>
      </c>
      <c r="U6" s="37" t="s">
        <v>181</v>
      </c>
      <c r="V6" s="37">
        <v>0.44742999999999999</v>
      </c>
      <c r="W6" s="37">
        <v>0.24062999999999998</v>
      </c>
      <c r="X6" s="37">
        <f t="shared" si="0"/>
        <v>0.68806</v>
      </c>
      <c r="AA6" s="11" t="s">
        <v>114</v>
      </c>
      <c r="AG6" s="31"/>
      <c r="AH6" s="31"/>
    </row>
    <row r="7" spans="1:34" x14ac:dyDescent="0.25">
      <c r="A7" s="21" t="s">
        <v>107</v>
      </c>
      <c r="B7" s="21" t="s">
        <v>107</v>
      </c>
      <c r="C7" s="21">
        <v>5</v>
      </c>
      <c r="D7" s="22" t="s">
        <v>127</v>
      </c>
      <c r="E7" s="23" t="s">
        <v>156</v>
      </c>
      <c r="F7" s="23" t="s">
        <v>156</v>
      </c>
      <c r="G7" s="23" t="s">
        <v>156</v>
      </c>
      <c r="S7" s="37" t="s">
        <v>166</v>
      </c>
      <c r="T7" s="37" t="s">
        <v>128</v>
      </c>
      <c r="U7" s="37" t="s">
        <v>180</v>
      </c>
      <c r="V7" s="37">
        <v>0.21972</v>
      </c>
      <c r="W7" s="37">
        <v>0.24062999999999998</v>
      </c>
      <c r="X7" s="37">
        <f t="shared" si="0"/>
        <v>0.46034999999999998</v>
      </c>
      <c r="AA7" s="11" t="s">
        <v>112</v>
      </c>
      <c r="AG7" s="31"/>
      <c r="AH7" s="31"/>
    </row>
    <row r="8" spans="1:34" x14ac:dyDescent="0.25">
      <c r="A8" s="21" t="s">
        <v>117</v>
      </c>
      <c r="B8" s="21" t="s">
        <v>128</v>
      </c>
      <c r="C8" s="21">
        <v>1</v>
      </c>
      <c r="D8" s="22" t="s">
        <v>154</v>
      </c>
      <c r="E8" s="24">
        <f>SUMIFS('Curvas por Estrato 96 bloques'!CZ:CZ,'Curvas por Estrato 96 bloques'!$B:$B,Plan1!$A8,'Curvas por Estrato 96 bloques'!$C:$C,Plan1!$C8,'Curvas por Estrato 96 bloques'!$D:$D,"Sabado")</f>
        <v>0.14239829365223589</v>
      </c>
      <c r="F8" s="24">
        <f>SUMIFS('Curvas por Estrato 96 bloques'!DA:DA,'Curvas por Estrato 96 bloques'!$B:$B,Plan1!$A8,'Curvas por Estrato 96 bloques'!$C:$C,Plan1!$C8,'Curvas por Estrato 96 bloques'!$D:$D,"Sabado")</f>
        <v>9.4903325976559538E-2</v>
      </c>
      <c r="G8" s="24">
        <f>SUMIFS('Curvas por Estrato 96 bloques'!DB:DB,'Curvas por Estrato 96 bloques'!$B:$B,Plan1!$A8,'Curvas por Estrato 96 bloques'!$C:$C,Plan1!$C8,'Curvas por Estrato 96 bloques'!$D:$D,"Sabado")</f>
        <v>0.76269838037120452</v>
      </c>
      <c r="S8" s="37" t="s">
        <v>166</v>
      </c>
      <c r="T8" s="37" t="s">
        <v>132</v>
      </c>
      <c r="U8" s="37" t="s">
        <v>167</v>
      </c>
      <c r="V8" s="37">
        <v>0.58580999999999994</v>
      </c>
      <c r="W8" s="37">
        <v>0.31783</v>
      </c>
      <c r="X8" s="37">
        <f t="shared" si="0"/>
        <v>0.90364</v>
      </c>
      <c r="AG8" s="31"/>
      <c r="AH8" s="31"/>
    </row>
    <row r="9" spans="1:34" x14ac:dyDescent="0.25">
      <c r="A9" s="21" t="s">
        <v>117</v>
      </c>
      <c r="B9" s="21" t="s">
        <v>128</v>
      </c>
      <c r="C9" s="21">
        <v>2</v>
      </c>
      <c r="D9" s="22" t="s">
        <v>155</v>
      </c>
      <c r="E9" s="24">
        <f>SUMIFS('Curvas por Estrato 96 bloques'!CZ:CZ,'Curvas por Estrato 96 bloques'!$B:$B,Plan1!$A9,'Curvas por Estrato 96 bloques'!$C:$C,Plan1!$C9,'Curvas por Estrato 96 bloques'!$D:$D,"Sabado")</f>
        <v>0.14652463666060189</v>
      </c>
      <c r="F9" s="24">
        <f>SUMIFS('Curvas por Estrato 96 bloques'!DA:DA,'Curvas por Estrato 96 bloques'!$B:$B,Plan1!$A9,'Curvas por Estrato 96 bloques'!$C:$C,Plan1!$C9,'Curvas por Estrato 96 bloques'!$D:$D,"Sabado")</f>
        <v>9.3910911321046522E-2</v>
      </c>
      <c r="G9" s="24">
        <f>SUMIFS('Curvas por Estrato 96 bloques'!DB:DB,'Curvas por Estrato 96 bloques'!$B:$B,Plan1!$A9,'Curvas por Estrato 96 bloques'!$C:$C,Plan1!$C9,'Curvas por Estrato 96 bloques'!$D:$D,"Sabado")</f>
        <v>0.75956445201835143</v>
      </c>
      <c r="S9" s="37" t="s">
        <v>166</v>
      </c>
      <c r="T9" s="37" t="s">
        <v>132</v>
      </c>
      <c r="U9" s="37" t="s">
        <v>181</v>
      </c>
      <c r="V9" s="37">
        <v>0.38621</v>
      </c>
      <c r="W9" s="37">
        <v>0.19732</v>
      </c>
      <c r="X9" s="37">
        <f t="shared" si="0"/>
        <v>0.58352999999999999</v>
      </c>
      <c r="AG9" s="31"/>
      <c r="AH9" s="31"/>
    </row>
    <row r="10" spans="1:34" x14ac:dyDescent="0.25">
      <c r="A10" s="21" t="s">
        <v>117</v>
      </c>
      <c r="B10" s="21" t="s">
        <v>128</v>
      </c>
      <c r="C10" s="21">
        <v>3</v>
      </c>
      <c r="D10" s="22" t="s">
        <v>129</v>
      </c>
      <c r="E10" s="24">
        <f>SUMIFS('Curvas por Estrato 96 bloques'!CZ:CZ,'Curvas por Estrato 96 bloques'!$B:$B,Plan1!$A10,'Curvas por Estrato 96 bloques'!$C:$C,Plan1!$C10,'Curvas por Estrato 96 bloques'!$D:$D,"Sabado")</f>
        <v>0.1402394691087791</v>
      </c>
      <c r="F10" s="24">
        <f>SUMIFS('Curvas por Estrato 96 bloques'!DA:DA,'Curvas por Estrato 96 bloques'!$B:$B,Plan1!$A10,'Curvas por Estrato 96 bloques'!$C:$C,Plan1!$C10,'Curvas por Estrato 96 bloques'!$D:$D,"Sabado")</f>
        <v>9.3163148281061814E-2</v>
      </c>
      <c r="G10" s="24">
        <f>SUMIFS('Curvas por Estrato 96 bloques'!DB:DB,'Curvas por Estrato 96 bloques'!$B:$B,Plan1!$A10,'Curvas por Estrato 96 bloques'!$C:$C,Plan1!$C10,'Curvas por Estrato 96 bloques'!$D:$D,"Sabado")</f>
        <v>0.76659738261015908</v>
      </c>
      <c r="S10" s="37" t="s">
        <v>166</v>
      </c>
      <c r="T10" s="37" t="s">
        <v>132</v>
      </c>
      <c r="U10" s="37" t="s">
        <v>180</v>
      </c>
      <c r="V10" s="37">
        <v>0.18661000000000003</v>
      </c>
      <c r="W10" s="37">
        <v>0.19732</v>
      </c>
      <c r="X10" s="37">
        <f t="shared" si="0"/>
        <v>0.38392999999999999</v>
      </c>
      <c r="AG10" s="31"/>
      <c r="AH10" s="31"/>
    </row>
    <row r="11" spans="1:34" x14ac:dyDescent="0.25">
      <c r="A11" s="21" t="s">
        <v>117</v>
      </c>
      <c r="B11" s="21" t="s">
        <v>128</v>
      </c>
      <c r="C11" s="21">
        <v>4</v>
      </c>
      <c r="D11" s="22" t="s">
        <v>130</v>
      </c>
      <c r="E11" s="24">
        <f>SUMIFS('Curvas por Estrato 96 bloques'!CZ:CZ,'Curvas por Estrato 96 bloques'!$B:$B,Plan1!$A11,'Curvas por Estrato 96 bloques'!$C:$C,Plan1!$C11,'Curvas por Estrato 96 bloques'!$D:$D,"Sabado")</f>
        <v>0.12741638689260373</v>
      </c>
      <c r="F11" s="24">
        <f>SUMIFS('Curvas por Estrato 96 bloques'!DA:DA,'Curvas por Estrato 96 bloques'!$B:$B,Plan1!$A11,'Curvas por Estrato 96 bloques'!$C:$C,Plan1!$C11,'Curvas por Estrato 96 bloques'!$D:$D,"Sabado")</f>
        <v>8.1682187600592523E-2</v>
      </c>
      <c r="G11" s="24">
        <f>SUMIFS('Curvas por Estrato 96 bloques'!DB:DB,'Curvas por Estrato 96 bloques'!$B:$B,Plan1!$A11,'Curvas por Estrato 96 bloques'!$C:$C,Plan1!$C11,'Curvas por Estrato 96 bloques'!$D:$D,"Sabado")</f>
        <v>0.79090142550680365</v>
      </c>
      <c r="S11" s="37" t="s">
        <v>166</v>
      </c>
      <c r="T11" s="37" t="s">
        <v>168</v>
      </c>
      <c r="U11" s="37" t="s">
        <v>167</v>
      </c>
      <c r="V11" s="37">
        <v>0.73402999999999996</v>
      </c>
      <c r="W11" s="37">
        <v>0.38758999999999999</v>
      </c>
      <c r="X11" s="37">
        <f t="shared" si="0"/>
        <v>1.1216200000000001</v>
      </c>
      <c r="AG11" s="31"/>
      <c r="AH11" s="31"/>
    </row>
    <row r="12" spans="1:34" x14ac:dyDescent="0.25">
      <c r="A12" s="21" t="s">
        <v>117</v>
      </c>
      <c r="B12" s="21" t="s">
        <v>128</v>
      </c>
      <c r="C12" s="21">
        <v>5</v>
      </c>
      <c r="D12" s="22" t="s">
        <v>131</v>
      </c>
      <c r="E12" s="24">
        <f>SUMIFS('Curvas por Estrato 96 bloques'!CZ:CZ,'Curvas por Estrato 96 bloques'!$B:$B,Plan1!$A12,'Curvas por Estrato 96 bloques'!$C:$C,Plan1!$C12,'Curvas por Estrato 96 bloques'!$D:$D,"Sabado")</f>
        <v>0.11589922469620059</v>
      </c>
      <c r="F12" s="24">
        <f>SUMIFS('Curvas por Estrato 96 bloques'!DA:DA,'Curvas por Estrato 96 bloques'!$B:$B,Plan1!$A12,'Curvas por Estrato 96 bloques'!$C:$C,Plan1!$C12,'Curvas por Estrato 96 bloques'!$D:$D,"Sabado")</f>
        <v>7.7764304499997841E-2</v>
      </c>
      <c r="G12" s="24">
        <f>SUMIFS('Curvas por Estrato 96 bloques'!DB:DB,'Curvas por Estrato 96 bloques'!$B:$B,Plan1!$A12,'Curvas por Estrato 96 bloques'!$C:$C,Plan1!$C12,'Curvas por Estrato 96 bloques'!$D:$D,"Sabado")</f>
        <v>0.80633647080380155</v>
      </c>
      <c r="Q12">
        <f>780*X14</f>
        <v>432.93900000000002</v>
      </c>
      <c r="S12" s="37" t="s">
        <v>166</v>
      </c>
      <c r="T12" s="37" t="s">
        <v>168</v>
      </c>
      <c r="U12" s="37" t="s">
        <v>181</v>
      </c>
      <c r="V12" s="37">
        <v>0.48275999999999997</v>
      </c>
      <c r="W12" s="37">
        <v>0.24062999999999998</v>
      </c>
      <c r="X12" s="37">
        <f t="shared" si="0"/>
        <v>0.72338999999999998</v>
      </c>
      <c r="AG12" s="31"/>
      <c r="AH12" s="31"/>
    </row>
    <row r="13" spans="1:34" x14ac:dyDescent="0.25">
      <c r="A13" s="21" t="s">
        <v>119</v>
      </c>
      <c r="B13" s="21" t="s">
        <v>132</v>
      </c>
      <c r="C13" s="21">
        <v>1</v>
      </c>
      <c r="D13" s="22" t="s">
        <v>133</v>
      </c>
      <c r="E13" s="24">
        <f>SUMIFS('Curvas por Estrato 96 bloques'!CZ:CZ,'Curvas por Estrato 96 bloques'!$B:$B,Plan1!$A13,'Curvas por Estrato 96 bloques'!$C:$C,Plan1!$C13,'Curvas por Estrato 96 bloques'!$D:$D,"Sabado")</f>
        <v>0.15160262250483883</v>
      </c>
      <c r="F13" s="24">
        <f>SUMIFS('Curvas por Estrato 96 bloques'!DA:DA,'Curvas por Estrato 96 bloques'!$B:$B,Plan1!$A13,'Curvas por Estrato 96 bloques'!$C:$C,Plan1!$C13,'Curvas por Estrato 96 bloques'!$D:$D,"Sabado")</f>
        <v>9.5282768816986232E-2</v>
      </c>
      <c r="G13" s="24">
        <f>SUMIFS('Curvas por Estrato 96 bloques'!DB:DB,'Curvas por Estrato 96 bloques'!$B:$B,Plan1!$A13,'Curvas por Estrato 96 bloques'!$C:$C,Plan1!$C13,'Curvas por Estrato 96 bloques'!$D:$D,"Sabado")</f>
        <v>0.75311460867817492</v>
      </c>
      <c r="S13" s="37" t="s">
        <v>166</v>
      </c>
      <c r="T13" s="37" t="s">
        <v>168</v>
      </c>
      <c r="U13" s="37" t="s">
        <v>180</v>
      </c>
      <c r="V13" s="37">
        <v>0.23150000000000001</v>
      </c>
      <c r="W13" s="37">
        <v>0.24062999999999998</v>
      </c>
      <c r="X13" s="37">
        <f t="shared" si="0"/>
        <v>0.47212999999999999</v>
      </c>
      <c r="AG13" s="31"/>
      <c r="AH13" s="31"/>
    </row>
    <row r="14" spans="1:34" x14ac:dyDescent="0.25">
      <c r="A14" s="21" t="s">
        <v>119</v>
      </c>
      <c r="B14" s="21" t="s">
        <v>132</v>
      </c>
      <c r="C14" s="21">
        <v>2</v>
      </c>
      <c r="D14" s="22" t="s">
        <v>134</v>
      </c>
      <c r="E14" s="24">
        <f>SUMIFS('Curvas por Estrato 96 bloques'!CZ:CZ,'Curvas por Estrato 96 bloques'!$B:$B,Plan1!$A14,'Curvas por Estrato 96 bloques'!$C:$C,Plan1!$C14,'Curvas por Estrato 96 bloques'!$D:$D,"Sabado")</f>
        <v>0.1438662268383756</v>
      </c>
      <c r="F14" s="24">
        <f>SUMIFS('Curvas por Estrato 96 bloques'!DA:DA,'Curvas por Estrato 96 bloques'!$B:$B,Plan1!$A14,'Curvas por Estrato 96 bloques'!$C:$C,Plan1!$C14,'Curvas por Estrato 96 bloques'!$D:$D,"Sabado")</f>
        <v>9.1270737241523681E-2</v>
      </c>
      <c r="G14" s="24">
        <f>SUMIFS('Curvas por Estrato 96 bloques'!DB:DB,'Curvas por Estrato 96 bloques'!$B:$B,Plan1!$A14,'Curvas por Estrato 96 bloques'!$C:$C,Plan1!$C14,'Curvas por Estrato 96 bloques'!$D:$D,"Sabado")</f>
        <v>0.76486303592010085</v>
      </c>
      <c r="S14" s="37" t="s">
        <v>169</v>
      </c>
      <c r="T14" s="37" t="s">
        <v>128</v>
      </c>
      <c r="U14" s="37" t="s">
        <v>169</v>
      </c>
      <c r="V14" s="37">
        <v>0.30216999999999999</v>
      </c>
      <c r="W14" s="37">
        <v>0.25287999999999999</v>
      </c>
      <c r="X14" s="37">
        <f t="shared" si="0"/>
        <v>0.55505000000000004</v>
      </c>
      <c r="AG14" s="31"/>
      <c r="AH14" s="31"/>
    </row>
    <row r="15" spans="1:34" x14ac:dyDescent="0.25">
      <c r="A15" s="21" t="s">
        <v>119</v>
      </c>
      <c r="B15" s="21" t="s">
        <v>132</v>
      </c>
      <c r="C15" s="21">
        <v>3</v>
      </c>
      <c r="D15" s="22" t="s">
        <v>135</v>
      </c>
      <c r="E15" s="24">
        <f>SUMIFS('Curvas por Estrato 96 bloques'!CZ:CZ,'Curvas por Estrato 96 bloques'!$B:$B,Plan1!$A15,'Curvas por Estrato 96 bloques'!$C:$C,Plan1!$C15,'Curvas por Estrato 96 bloques'!$D:$D,"Sabado")</f>
        <v>0.12232223078299607</v>
      </c>
      <c r="F15" s="24">
        <f>SUMIFS('Curvas por Estrato 96 bloques'!DA:DA,'Curvas por Estrato 96 bloques'!$B:$B,Plan1!$A15,'Curvas por Estrato 96 bloques'!$C:$C,Plan1!$C15,'Curvas por Estrato 96 bloques'!$D:$D,"Sabado")</f>
        <v>8.5846643276848544E-2</v>
      </c>
      <c r="G15" s="24">
        <f>SUMIFS('Curvas por Estrato 96 bloques'!DB:DB,'Curvas por Estrato 96 bloques'!$B:$B,Plan1!$A15,'Curvas por Estrato 96 bloques'!$C:$C,Plan1!$C15,'Curvas por Estrato 96 bloques'!$D:$D,"Sabado")</f>
        <v>0.79183112594015548</v>
      </c>
      <c r="S15" s="37" t="s">
        <v>169</v>
      </c>
      <c r="T15" s="37" t="s">
        <v>132</v>
      </c>
      <c r="U15" s="37" t="s">
        <v>169</v>
      </c>
      <c r="V15" s="37">
        <v>0.24778</v>
      </c>
      <c r="W15" s="37">
        <v>0.20736000000000002</v>
      </c>
      <c r="X15" s="37">
        <f t="shared" si="0"/>
        <v>0.45513999999999999</v>
      </c>
      <c r="AG15" s="31"/>
      <c r="AH15" s="31"/>
    </row>
    <row r="16" spans="1:34" x14ac:dyDescent="0.25">
      <c r="A16" s="21" t="s">
        <v>119</v>
      </c>
      <c r="B16" s="21" t="s">
        <v>132</v>
      </c>
      <c r="C16" s="21">
        <v>4</v>
      </c>
      <c r="D16" s="22" t="s">
        <v>136</v>
      </c>
      <c r="E16" s="24">
        <f>SUMIFS('Curvas por Estrato 96 bloques'!CZ:CZ,'Curvas por Estrato 96 bloques'!$B:$B,Plan1!$A16,'Curvas por Estrato 96 bloques'!$C:$C,Plan1!$C16,'Curvas por Estrato 96 bloques'!$D:$D,"Sabado")</f>
        <v>0.11345218993629146</v>
      </c>
      <c r="F16" s="24">
        <f>SUMIFS('Curvas por Estrato 96 bloques'!DA:DA,'Curvas por Estrato 96 bloques'!$B:$B,Plan1!$A16,'Curvas por Estrato 96 bloques'!$C:$C,Plan1!$C16,'Curvas por Estrato 96 bloques'!$D:$D,"Sabado")</f>
        <v>7.5088695196571992E-2</v>
      </c>
      <c r="G16" s="24">
        <f>SUMIFS('Curvas por Estrato 96 bloques'!DB:DB,'Curvas por Estrato 96 bloques'!$B:$B,Plan1!$A16,'Curvas por Estrato 96 bloques'!$C:$C,Plan1!$C16,'Curvas por Estrato 96 bloques'!$D:$D,"Sabado")</f>
        <v>0.81145911486713662</v>
      </c>
      <c r="S16" s="37" t="s">
        <v>169</v>
      </c>
      <c r="T16" s="37" t="s">
        <v>168</v>
      </c>
      <c r="U16" s="37" t="s">
        <v>169</v>
      </c>
      <c r="V16" s="49">
        <v>0.30216999999999999</v>
      </c>
      <c r="W16" s="50">
        <v>0.25287999999999999</v>
      </c>
      <c r="X16" s="37">
        <f t="shared" si="0"/>
        <v>0.55505000000000004</v>
      </c>
      <c r="AG16" s="31"/>
      <c r="AH16" s="31"/>
    </row>
    <row r="17" spans="1:7" x14ac:dyDescent="0.25">
      <c r="A17" s="21" t="s">
        <v>114</v>
      </c>
      <c r="B17" s="21" t="s">
        <v>168</v>
      </c>
      <c r="C17" s="21">
        <v>1</v>
      </c>
      <c r="D17" s="22" t="s">
        <v>138</v>
      </c>
      <c r="E17" s="24">
        <f>SUMIFS('Curvas por Estrato 96 bloques'!CZ:CZ,'Curvas por Estrato 96 bloques'!$B:$B,Plan1!$A17,'Curvas por Estrato 96 bloques'!$C:$C,Plan1!$C17,'Curvas por Estrato 96 bloques'!$D:$D,"Sabado")</f>
        <v>0.12227328243992809</v>
      </c>
      <c r="F17" s="24">
        <f>SUMIFS('Curvas por Estrato 96 bloques'!DA:DA,'Curvas por Estrato 96 bloques'!$B:$B,Plan1!$A17,'Curvas por Estrato 96 bloques'!$C:$C,Plan1!$C17,'Curvas por Estrato 96 bloques'!$D:$D,"Sabado")</f>
        <v>9.7513625378921442E-2</v>
      </c>
      <c r="G17" s="24">
        <f>SUMIFS('Curvas por Estrato 96 bloques'!DB:DB,'Curvas por Estrato 96 bloques'!$B:$B,Plan1!$A17,'Curvas por Estrato 96 bloques'!$C:$C,Plan1!$C17,'Curvas por Estrato 96 bloques'!$D:$D,"Sabado")</f>
        <v>0.78021309218115042</v>
      </c>
    </row>
    <row r="18" spans="1:7" x14ac:dyDescent="0.25">
      <c r="A18" s="21" t="s">
        <v>114</v>
      </c>
      <c r="B18" s="21" t="s">
        <v>168</v>
      </c>
      <c r="C18" s="21">
        <v>2</v>
      </c>
      <c r="D18" s="22" t="s">
        <v>139</v>
      </c>
      <c r="E18" s="24">
        <f>SUMIFS('Curvas por Estrato 96 bloques'!CZ:CZ,'Curvas por Estrato 96 bloques'!$B:$B,Plan1!$A18,'Curvas por Estrato 96 bloques'!$C:$C,Plan1!$C18,'Curvas por Estrato 96 bloques'!$D:$D,"Sabado")</f>
        <v>0.1260255936379264</v>
      </c>
      <c r="F18" s="24">
        <f>SUMIFS('Curvas por Estrato 96 bloques'!DA:DA,'Curvas por Estrato 96 bloques'!$B:$B,Plan1!$A18,'Curvas por Estrato 96 bloques'!$C:$C,Plan1!$C18,'Curvas por Estrato 96 bloques'!$D:$D,"Sabado")</f>
        <v>9.3296406302910653E-2</v>
      </c>
      <c r="G18" s="24">
        <f>SUMIFS('Curvas por Estrato 96 bloques'!DB:DB,'Curvas por Estrato 96 bloques'!$B:$B,Plan1!$A18,'Curvas por Estrato 96 bloques'!$C:$C,Plan1!$C18,'Curvas por Estrato 96 bloques'!$D:$D,"Sabado")</f>
        <v>0.78067800005916288</v>
      </c>
    </row>
    <row r="19" spans="1:7" x14ac:dyDescent="0.25">
      <c r="A19" s="21" t="s">
        <v>114</v>
      </c>
      <c r="B19" s="21" t="s">
        <v>168</v>
      </c>
      <c r="C19" s="21">
        <v>3</v>
      </c>
      <c r="D19" s="22" t="s">
        <v>140</v>
      </c>
      <c r="E19" s="24">
        <f>SUMIFS('Curvas por Estrato 96 bloques'!CZ:CZ,'Curvas por Estrato 96 bloques'!$B:$B,Plan1!$A19,'Curvas por Estrato 96 bloques'!$C:$C,Plan1!$C19,'Curvas por Estrato 96 bloques'!$D:$D,"Sabado")</f>
        <v>8.9889235727839842E-2</v>
      </c>
      <c r="F19" s="24">
        <f>SUMIFS('Curvas por Estrato 96 bloques'!DA:DA,'Curvas por Estrato 96 bloques'!$B:$B,Plan1!$A19,'Curvas por Estrato 96 bloques'!$C:$C,Plan1!$C19,'Curvas por Estrato 96 bloques'!$D:$D,"Sabado")</f>
        <v>8.8487652958975579E-2</v>
      </c>
      <c r="G19" s="24">
        <f>SUMIFS('Curvas por Estrato 96 bloques'!DB:DB,'Curvas por Estrato 96 bloques'!$B:$B,Plan1!$A19,'Curvas por Estrato 96 bloques'!$C:$C,Plan1!$C19,'Curvas por Estrato 96 bloques'!$D:$D,"Sabado")</f>
        <v>0.82162311131318466</v>
      </c>
    </row>
    <row r="20" spans="1:7" x14ac:dyDescent="0.25">
      <c r="A20" s="21" t="s">
        <v>114</v>
      </c>
      <c r="B20" s="21" t="s">
        <v>168</v>
      </c>
      <c r="C20" s="21">
        <v>4</v>
      </c>
      <c r="D20" s="22" t="s">
        <v>141</v>
      </c>
      <c r="E20" s="24">
        <f>SUMIFS('Curvas por Estrato 96 bloques'!CZ:CZ,'Curvas por Estrato 96 bloques'!$B:$B,Plan1!$A20,'Curvas por Estrato 96 bloques'!$C:$C,Plan1!$C20,'Curvas por Estrato 96 bloques'!$D:$D,"Sabado")</f>
        <v>0.11717125286331424</v>
      </c>
      <c r="F20" s="24">
        <f>SUMIFS('Curvas por Estrato 96 bloques'!DA:DA,'Curvas por Estrato 96 bloques'!$B:$B,Plan1!$A20,'Curvas por Estrato 96 bloques'!$C:$C,Plan1!$C20,'Curvas por Estrato 96 bloques'!$D:$D,"Sabado")</f>
        <v>8.3313024289399157E-2</v>
      </c>
      <c r="G20" s="24">
        <f>SUMIFS('Curvas por Estrato 96 bloques'!DB:DB,'Curvas por Estrato 96 bloques'!$B:$B,Plan1!$A20,'Curvas por Estrato 96 bloques'!$C:$C,Plan1!$C20,'Curvas por Estrato 96 bloques'!$D:$D,"Sabado")</f>
        <v>0.79951572284728656</v>
      </c>
    </row>
    <row r="21" spans="1:7" x14ac:dyDescent="0.25">
      <c r="A21" s="21" t="s">
        <v>113</v>
      </c>
      <c r="B21" s="21" t="s">
        <v>168</v>
      </c>
      <c r="C21" s="21">
        <v>1</v>
      </c>
      <c r="D21" s="22" t="s">
        <v>143</v>
      </c>
      <c r="E21" s="24">
        <f>SUMIFS('Curvas por Estrato 96 bloques'!CZ:CZ,'Curvas por Estrato 96 bloques'!$B:$B,Plan1!$A21,'Curvas por Estrato 96 bloques'!$C:$C,Plan1!$C21,'Curvas por Estrato 96 bloques'!$D:$D,"Sabado")</f>
        <v>0.13962187259755493</v>
      </c>
      <c r="F21" s="24">
        <f>SUMIFS('Curvas por Estrato 96 bloques'!DA:DA,'Curvas por Estrato 96 bloques'!$B:$B,Plan1!$A21,'Curvas por Estrato 96 bloques'!$C:$C,Plan1!$C21,'Curvas por Estrato 96 bloques'!$D:$D,"Sabado")</f>
        <v>9.1771920752566113E-2</v>
      </c>
      <c r="G21" s="24">
        <f>SUMIFS('Curvas por Estrato 96 bloques'!DB:DB,'Curvas por Estrato 96 bloques'!$B:$B,Plan1!$A21,'Curvas por Estrato 96 bloques'!$C:$C,Plan1!$C21,'Curvas por Estrato 96 bloques'!$D:$D,"Sabado")</f>
        <v>0.768606206649879</v>
      </c>
    </row>
    <row r="22" spans="1:7" x14ac:dyDescent="0.25">
      <c r="A22" s="21" t="s">
        <v>113</v>
      </c>
      <c r="B22" s="21" t="s">
        <v>168</v>
      </c>
      <c r="C22" s="21">
        <v>2</v>
      </c>
      <c r="D22" s="22" t="s">
        <v>144</v>
      </c>
      <c r="E22" s="24">
        <f>SUMIFS('Curvas por Estrato 96 bloques'!CZ:CZ,'Curvas por Estrato 96 bloques'!$B:$B,Plan1!$A22,'Curvas por Estrato 96 bloques'!$C:$C,Plan1!$C22,'Curvas por Estrato 96 bloques'!$D:$D,"Sabado")</f>
        <v>0.12610716695385568</v>
      </c>
      <c r="F22" s="24">
        <f>SUMIFS('Curvas por Estrato 96 bloques'!DA:DA,'Curvas por Estrato 96 bloques'!$B:$B,Plan1!$A22,'Curvas por Estrato 96 bloques'!$C:$C,Plan1!$C22,'Curvas por Estrato 96 bloques'!$D:$D,"Sabado")</f>
        <v>8.7839839213713841E-2</v>
      </c>
      <c r="G22" s="24">
        <f>SUMIFS('Curvas por Estrato 96 bloques'!DB:DB,'Curvas por Estrato 96 bloques'!$B:$B,Plan1!$A22,'Curvas por Estrato 96 bloques'!$C:$C,Plan1!$C22,'Curvas por Estrato 96 bloques'!$D:$D,"Sabado")</f>
        <v>0.78605299383243055</v>
      </c>
    </row>
    <row r="23" spans="1:7" x14ac:dyDescent="0.25">
      <c r="A23" s="21" t="s">
        <v>113</v>
      </c>
      <c r="B23" s="21" t="s">
        <v>168</v>
      </c>
      <c r="C23" s="21">
        <v>3</v>
      </c>
      <c r="D23" s="22" t="s">
        <v>145</v>
      </c>
      <c r="E23" s="24">
        <f>SUMIFS('Curvas por Estrato 96 bloques'!CZ:CZ,'Curvas por Estrato 96 bloques'!$B:$B,Plan1!$A23,'Curvas por Estrato 96 bloques'!$C:$C,Plan1!$C23,'Curvas por Estrato 96 bloques'!$D:$D,"Sabado")</f>
        <v>0.1412430811273912</v>
      </c>
      <c r="F23" s="24">
        <f>SUMIFS('Curvas por Estrato 96 bloques'!DA:DA,'Curvas por Estrato 96 bloques'!$B:$B,Plan1!$A23,'Curvas por Estrato 96 bloques'!$C:$C,Plan1!$C23,'Curvas por Estrato 96 bloques'!$D:$D,"Sabado")</f>
        <v>8.8744315275396585E-2</v>
      </c>
      <c r="G23" s="24">
        <f>SUMIFS('Curvas por Estrato 96 bloques'!DB:DB,'Curvas por Estrato 96 bloques'!$B:$B,Plan1!$A23,'Curvas por Estrato 96 bloques'!$C:$C,Plan1!$C23,'Curvas por Estrato 96 bloques'!$D:$D,"Sabado")</f>
        <v>0.77001260359721224</v>
      </c>
    </row>
    <row r="24" spans="1:7" x14ac:dyDescent="0.25">
      <c r="A24" s="21" t="s">
        <v>113</v>
      </c>
      <c r="B24" s="21" t="s">
        <v>168</v>
      </c>
      <c r="C24" s="21">
        <v>4</v>
      </c>
      <c r="D24" s="22" t="s">
        <v>136</v>
      </c>
      <c r="E24" s="24">
        <f>SUMIFS('Curvas por Estrato 96 bloques'!CZ:CZ,'Curvas por Estrato 96 bloques'!$B:$B,Plan1!$A24,'Curvas por Estrato 96 bloques'!$C:$C,Plan1!$C24,'Curvas por Estrato 96 bloques'!$D:$D,"Sabado")</f>
        <v>0.12377693055775815</v>
      </c>
      <c r="F24" s="24">
        <f>SUMIFS('Curvas por Estrato 96 bloques'!DA:DA,'Curvas por Estrato 96 bloques'!$B:$B,Plan1!$A24,'Curvas por Estrato 96 bloques'!$C:$C,Plan1!$C24,'Curvas por Estrato 96 bloques'!$D:$D,"Sabado")</f>
        <v>8.2606089722660286E-2</v>
      </c>
      <c r="G24" s="24">
        <f>SUMIFS('Curvas por Estrato 96 bloques'!DB:DB,'Curvas por Estrato 96 bloques'!$B:$B,Plan1!$A24,'Curvas por Estrato 96 bloques'!$C:$C,Plan1!$C24,'Curvas por Estrato 96 bloques'!$D:$D,"Sabado")</f>
        <v>0.79361697971958156</v>
      </c>
    </row>
  </sheetData>
  <customSheetViews>
    <customSheetView guid="{D00A03F7-A537-475E-B37A-83CFB7A24E47}" hiddenColumns="1" state="hidden">
      <selection activeCell="X16" sqref="X16"/>
      <pageMargins left="0.511811024" right="0.511811024" top="0.78740157499999996" bottom="0.78740157499999996" header="0.31496062000000002" footer="0.31496062000000002"/>
    </customSheetView>
  </customSheetViews>
  <dataValidations disablePrompts="1" count="1">
    <dataValidation type="list" allowBlank="1" showInputMessage="1" showErrorMessage="1" sqref="O4" xr:uid="{00000000-0002-0000-0400-000000000000}">
      <formula1>$AA$4:$AA$7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Simulador2</vt:lpstr>
      <vt:lpstr>Curvas por Estrato 96 bloques</vt:lpstr>
      <vt:lpstr>Classes e estratos </vt:lpstr>
      <vt:lpstr>Simulador</vt:lpstr>
      <vt:lpstr>Plan1</vt:lpstr>
      <vt:lpstr>'Curvas por Estrato 96 bloques'!InicioTabla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NicolasAlgorry</dc:creator>
  <cp:lastModifiedBy>PEDRO JORGE ANDRADE DE ARAUJO JUNIOR</cp:lastModifiedBy>
  <dcterms:created xsi:type="dcterms:W3CDTF">2015-09-15T14:02:41Z</dcterms:created>
  <dcterms:modified xsi:type="dcterms:W3CDTF">2020-08-27T15:07:38Z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